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X:\Teaching Center\TC Team\02_Lehrveranstaltungen\Financial Economics\FS20\OLAT\Excel Übungen\"/>
    </mc:Choice>
  </mc:AlternateContent>
  <bookViews>
    <workbookView xWindow="0" yWindow="0" windowWidth="19920" windowHeight="8970" tabRatio="779"/>
  </bookViews>
  <sheets>
    <sheet name="Einleitung &amp; Vorgehensweise" sheetId="1" r:id="rId1"/>
    <sheet name="Übung 1" sheetId="2" r:id="rId2"/>
    <sheet name="Lösung 1" sheetId="3" r:id="rId3"/>
    <sheet name="Übung 2" sheetId="4" r:id="rId4"/>
    <sheet name="Lösung 2" sheetId="5" r:id="rId5"/>
    <sheet name="Übung 3" sheetId="7" r:id="rId6"/>
    <sheet name="Lösung 3" sheetId="6" r:id="rId7"/>
    <sheet name="Übung 4" sheetId="10" r:id="rId8"/>
    <sheet name="Lösung 4" sheetId="8" r:id="rId9"/>
    <sheet name="Notizen" sheetId="11" r:id="rId10"/>
  </sheets>
  <calcPr calcId="162913"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 i="10" l="1"/>
  <c r="F14" i="10"/>
  <c r="G14" i="10"/>
  <c r="H14" i="10"/>
  <c r="I14" i="10"/>
  <c r="E15" i="10"/>
  <c r="F15" i="10"/>
  <c r="G15" i="10"/>
  <c r="H15" i="10"/>
  <c r="I15" i="10"/>
  <c r="E16" i="10"/>
  <c r="F16" i="10"/>
  <c r="G16" i="10"/>
  <c r="H16" i="10"/>
  <c r="I16" i="10"/>
  <c r="E17" i="10"/>
  <c r="F17" i="10"/>
  <c r="G17" i="10"/>
  <c r="H17" i="10"/>
  <c r="I17" i="10"/>
  <c r="E18" i="10"/>
  <c r="F18" i="10"/>
  <c r="G18" i="10"/>
  <c r="H18" i="10"/>
  <c r="I18" i="10"/>
  <c r="E19" i="10"/>
  <c r="F19" i="10"/>
  <c r="G19" i="10"/>
  <c r="H19" i="10"/>
  <c r="I19" i="10"/>
  <c r="E20" i="10"/>
  <c r="F20" i="10"/>
  <c r="G20" i="10"/>
  <c r="H20" i="10"/>
  <c r="I20" i="10"/>
  <c r="E21" i="10"/>
  <c r="F21" i="10"/>
  <c r="G21" i="10"/>
  <c r="H21" i="10"/>
  <c r="I21" i="10"/>
  <c r="E22" i="10"/>
  <c r="F22" i="10"/>
  <c r="G22" i="10"/>
  <c r="H22" i="10"/>
  <c r="I22" i="10"/>
  <c r="E23" i="10"/>
  <c r="F23" i="10"/>
  <c r="G23" i="10"/>
  <c r="H23" i="10"/>
  <c r="I23" i="10"/>
  <c r="E24" i="10"/>
  <c r="F24" i="10"/>
  <c r="G24" i="10"/>
  <c r="H24" i="10"/>
  <c r="I24" i="10"/>
  <c r="E25" i="10"/>
  <c r="F25" i="10"/>
  <c r="G25" i="10"/>
  <c r="H25" i="10"/>
  <c r="I25" i="10"/>
  <c r="E26" i="10"/>
  <c r="F26" i="10"/>
  <c r="G26" i="10"/>
  <c r="H26" i="10"/>
  <c r="I26" i="10"/>
  <c r="E27" i="10"/>
  <c r="F27" i="10"/>
  <c r="G27" i="10"/>
  <c r="H27" i="10"/>
  <c r="I27" i="10"/>
  <c r="E28" i="10"/>
  <c r="F28" i="10"/>
  <c r="G28" i="10"/>
  <c r="H28" i="10"/>
  <c r="I28" i="10"/>
  <c r="E29" i="10"/>
  <c r="F29" i="10"/>
  <c r="G29" i="10"/>
  <c r="H29" i="10"/>
  <c r="I29" i="10"/>
  <c r="E30" i="10"/>
  <c r="F30" i="10"/>
  <c r="G30" i="10"/>
  <c r="H30" i="10"/>
  <c r="I30" i="10"/>
  <c r="E31" i="10"/>
  <c r="F31" i="10"/>
  <c r="G31" i="10"/>
  <c r="H31" i="10"/>
  <c r="I31" i="10"/>
  <c r="E32" i="10"/>
  <c r="F32" i="10"/>
  <c r="G32" i="10"/>
  <c r="H32" i="10"/>
  <c r="I32" i="10"/>
  <c r="E33" i="10"/>
  <c r="F33" i="10"/>
  <c r="G33" i="10"/>
  <c r="H33" i="10"/>
  <c r="I33" i="10"/>
  <c r="E34" i="10"/>
  <c r="F34" i="10"/>
  <c r="G34" i="10"/>
  <c r="H34" i="10"/>
  <c r="I34" i="10"/>
  <c r="E35" i="10"/>
  <c r="F35" i="10"/>
  <c r="G35" i="10"/>
  <c r="H35" i="10"/>
  <c r="I35" i="10"/>
  <c r="E36" i="10"/>
  <c r="F36" i="10"/>
  <c r="G36" i="10"/>
  <c r="H36" i="10"/>
  <c r="I36" i="10"/>
  <c r="E37" i="10"/>
  <c r="F37" i="10"/>
  <c r="G37" i="10"/>
  <c r="H37" i="10"/>
  <c r="I37" i="10"/>
  <c r="E38" i="10"/>
  <c r="F38" i="10"/>
  <c r="G38" i="10"/>
  <c r="H38" i="10"/>
  <c r="I38" i="10"/>
  <c r="E39" i="10"/>
  <c r="F39" i="10"/>
  <c r="G39" i="10"/>
  <c r="H39" i="10"/>
  <c r="I39" i="10"/>
  <c r="E40" i="10"/>
  <c r="F40" i="10"/>
  <c r="G40" i="10"/>
  <c r="H40" i="10"/>
  <c r="I40" i="10"/>
  <c r="E41" i="10"/>
  <c r="F41" i="10"/>
  <c r="G41" i="10"/>
  <c r="H41" i="10"/>
  <c r="I41" i="10"/>
  <c r="E42" i="10"/>
  <c r="F42" i="10"/>
  <c r="G42" i="10"/>
  <c r="H42" i="10"/>
  <c r="I42" i="10"/>
  <c r="E43" i="10"/>
  <c r="F43" i="10"/>
  <c r="G43" i="10"/>
  <c r="H43" i="10"/>
  <c r="I43" i="10"/>
  <c r="E44" i="10"/>
  <c r="F44" i="10"/>
  <c r="G44" i="10"/>
  <c r="H44" i="10"/>
  <c r="I44" i="10"/>
  <c r="E45" i="10"/>
  <c r="F45" i="10"/>
  <c r="G45" i="10"/>
  <c r="H45" i="10"/>
  <c r="I45" i="10"/>
  <c r="E46" i="10"/>
  <c r="F46" i="10"/>
  <c r="G46" i="10"/>
  <c r="H46" i="10"/>
  <c r="I46" i="10"/>
  <c r="E47" i="10"/>
  <c r="F47" i="10"/>
  <c r="G47" i="10"/>
  <c r="H47" i="10"/>
  <c r="I47" i="10"/>
  <c r="E48" i="10"/>
  <c r="F48" i="10"/>
  <c r="G48" i="10"/>
  <c r="H48" i="10"/>
  <c r="I48" i="10"/>
  <c r="E49" i="10"/>
  <c r="F49" i="10"/>
  <c r="G49" i="10"/>
  <c r="H49" i="10"/>
  <c r="I49" i="10"/>
  <c r="E50" i="10"/>
  <c r="F50" i="10"/>
  <c r="G50" i="10"/>
  <c r="H50" i="10"/>
  <c r="I50" i="10"/>
  <c r="E51" i="10"/>
  <c r="F51" i="10"/>
  <c r="G51" i="10"/>
  <c r="H51" i="10"/>
  <c r="I51" i="10"/>
  <c r="E52" i="10"/>
  <c r="F52" i="10"/>
  <c r="G52" i="10"/>
  <c r="H52" i="10"/>
  <c r="I52" i="10"/>
  <c r="E53" i="10"/>
  <c r="F53" i="10"/>
  <c r="G53" i="10"/>
  <c r="H53" i="10"/>
  <c r="I53" i="10"/>
  <c r="E54" i="10"/>
  <c r="F54" i="10"/>
  <c r="G54" i="10"/>
  <c r="H54" i="10"/>
  <c r="I54" i="10"/>
  <c r="E55" i="10"/>
  <c r="F55" i="10"/>
  <c r="G55" i="10"/>
  <c r="H55" i="10"/>
  <c r="I55" i="10"/>
  <c r="E56" i="10"/>
  <c r="F56" i="10"/>
  <c r="G56" i="10"/>
  <c r="H56" i="10"/>
  <c r="I56" i="10"/>
  <c r="E57" i="10"/>
  <c r="F57" i="10"/>
  <c r="G57" i="10"/>
  <c r="H57" i="10"/>
  <c r="I57" i="10"/>
  <c r="E58" i="10"/>
  <c r="F58" i="10"/>
  <c r="G58" i="10"/>
  <c r="H58" i="10"/>
  <c r="I58" i="10"/>
  <c r="E59" i="10"/>
  <c r="F59" i="10"/>
  <c r="G59" i="10"/>
  <c r="H59" i="10"/>
  <c r="I59" i="10"/>
  <c r="E60" i="10"/>
  <c r="F60" i="10"/>
  <c r="G60" i="10"/>
  <c r="H60" i="10"/>
  <c r="I60" i="10"/>
  <c r="E61" i="10"/>
  <c r="F61" i="10"/>
  <c r="G61" i="10"/>
  <c r="H61" i="10"/>
  <c r="I61" i="10"/>
  <c r="E62" i="10"/>
  <c r="F62" i="10"/>
  <c r="G62" i="10"/>
  <c r="H62" i="10"/>
  <c r="I62" i="10"/>
  <c r="E63" i="10"/>
  <c r="F63" i="10"/>
  <c r="G63" i="10"/>
  <c r="H63" i="10"/>
  <c r="I63" i="10"/>
  <c r="E64" i="10"/>
  <c r="F64" i="10"/>
  <c r="G64" i="10"/>
  <c r="H64" i="10"/>
  <c r="I64" i="10"/>
  <c r="E65" i="10"/>
  <c r="F65" i="10"/>
  <c r="G65" i="10"/>
  <c r="H65" i="10"/>
  <c r="I65" i="10"/>
  <c r="E66" i="10"/>
  <c r="F66" i="10"/>
  <c r="G66" i="10"/>
  <c r="H66" i="10"/>
  <c r="I66" i="10"/>
  <c r="E67" i="10"/>
  <c r="F67" i="10"/>
  <c r="G67" i="10"/>
  <c r="H67" i="10"/>
  <c r="I67" i="10"/>
  <c r="E68" i="10"/>
  <c r="F68" i="10"/>
  <c r="G68" i="10"/>
  <c r="H68" i="10"/>
  <c r="I68" i="10"/>
  <c r="E69" i="10"/>
  <c r="F69" i="10"/>
  <c r="G69" i="10"/>
  <c r="H69" i="10"/>
  <c r="I69" i="10"/>
  <c r="E70" i="10"/>
  <c r="F70" i="10"/>
  <c r="G70" i="10"/>
  <c r="H70" i="10"/>
  <c r="I70" i="10"/>
  <c r="E71" i="10"/>
  <c r="F71" i="10"/>
  <c r="G71" i="10"/>
  <c r="H71" i="10"/>
  <c r="I71" i="10"/>
  <c r="E72" i="10"/>
  <c r="F72" i="10"/>
  <c r="G72" i="10"/>
  <c r="H72" i="10"/>
  <c r="I72" i="10"/>
  <c r="E73" i="10"/>
  <c r="F73" i="10"/>
  <c r="G73" i="10"/>
  <c r="H73" i="10"/>
  <c r="I73" i="10"/>
  <c r="E74" i="10"/>
  <c r="F74" i="10"/>
  <c r="G74" i="10"/>
  <c r="H74" i="10"/>
  <c r="I74" i="10"/>
  <c r="E75" i="10"/>
  <c r="F75" i="10"/>
  <c r="G75" i="10"/>
  <c r="H75" i="10"/>
  <c r="I75" i="10"/>
  <c r="E76" i="10"/>
  <c r="F76" i="10"/>
  <c r="G76" i="10"/>
  <c r="H76" i="10"/>
  <c r="I76" i="10"/>
  <c r="E77" i="10"/>
  <c r="F77" i="10"/>
  <c r="G77" i="10"/>
  <c r="H77" i="10"/>
  <c r="I77" i="10"/>
  <c r="E78" i="10"/>
  <c r="F78" i="10"/>
  <c r="G78" i="10"/>
  <c r="H78" i="10"/>
  <c r="I78" i="10"/>
  <c r="E79" i="10"/>
  <c r="F79" i="10"/>
  <c r="G79" i="10"/>
  <c r="H79" i="10"/>
  <c r="I79" i="10"/>
  <c r="E80" i="10"/>
  <c r="F80" i="10"/>
  <c r="G80" i="10"/>
  <c r="H80" i="10"/>
  <c r="I80" i="10"/>
  <c r="E81" i="10"/>
  <c r="F81" i="10"/>
  <c r="G81" i="10"/>
  <c r="H81" i="10"/>
  <c r="I81" i="10"/>
  <c r="E82" i="10"/>
  <c r="F82" i="10"/>
  <c r="G82" i="10"/>
  <c r="H82" i="10"/>
  <c r="I82" i="10"/>
  <c r="E83" i="10"/>
  <c r="F83" i="10"/>
  <c r="G83" i="10"/>
  <c r="H83" i="10"/>
  <c r="I83" i="10"/>
  <c r="E84" i="10"/>
  <c r="F84" i="10"/>
  <c r="G84" i="10"/>
  <c r="H84" i="10"/>
  <c r="I84" i="10"/>
  <c r="E85" i="10"/>
  <c r="F85" i="10"/>
  <c r="G85" i="10"/>
  <c r="H85" i="10"/>
  <c r="I85" i="10"/>
  <c r="E86" i="10"/>
  <c r="F86" i="10"/>
  <c r="G86" i="10"/>
  <c r="H86" i="10"/>
  <c r="I86" i="10"/>
  <c r="E87" i="10"/>
  <c r="F87" i="10"/>
  <c r="G87" i="10"/>
  <c r="H87" i="10"/>
  <c r="I87" i="10"/>
  <c r="E88" i="10"/>
  <c r="F88" i="10"/>
  <c r="G88" i="10"/>
  <c r="H88" i="10"/>
  <c r="I88" i="10"/>
  <c r="E89" i="10"/>
  <c r="F89" i="10"/>
  <c r="G89" i="10"/>
  <c r="H89" i="10"/>
  <c r="I89" i="10"/>
  <c r="E90" i="10"/>
  <c r="F90" i="10"/>
  <c r="G90" i="10"/>
  <c r="H90" i="10"/>
  <c r="I90" i="10"/>
  <c r="E91" i="10"/>
  <c r="F91" i="10"/>
  <c r="G91" i="10"/>
  <c r="H91" i="10"/>
  <c r="I91" i="10"/>
  <c r="E92" i="10"/>
  <c r="F92" i="10"/>
  <c r="G92" i="10"/>
  <c r="H92" i="10"/>
  <c r="I92" i="10"/>
  <c r="E93" i="10"/>
  <c r="F93" i="10"/>
  <c r="G93" i="10"/>
  <c r="H93" i="10"/>
  <c r="I93" i="10"/>
  <c r="E94" i="10"/>
  <c r="F94" i="10"/>
  <c r="G94" i="10"/>
  <c r="H94" i="10"/>
  <c r="I94" i="10"/>
  <c r="E95" i="10"/>
  <c r="F95" i="10"/>
  <c r="G95" i="10"/>
  <c r="H95" i="10"/>
  <c r="I95" i="10"/>
  <c r="E96" i="10"/>
  <c r="F96" i="10"/>
  <c r="G96" i="10"/>
  <c r="H96" i="10"/>
  <c r="I96" i="10"/>
  <c r="E97" i="10"/>
  <c r="F97" i="10"/>
  <c r="G97" i="10"/>
  <c r="H97" i="10"/>
  <c r="I97" i="10"/>
  <c r="E98" i="10"/>
  <c r="F98" i="10"/>
  <c r="G98" i="10"/>
  <c r="H98" i="10"/>
  <c r="I98" i="10"/>
  <c r="E99" i="10"/>
  <c r="F99" i="10"/>
  <c r="G99" i="10"/>
  <c r="H99" i="10"/>
  <c r="I99" i="10"/>
  <c r="E100" i="10"/>
  <c r="F100" i="10"/>
  <c r="G100" i="10"/>
  <c r="H100" i="10"/>
  <c r="I100" i="10"/>
  <c r="E101" i="10"/>
  <c r="F101" i="10"/>
  <c r="G101" i="10"/>
  <c r="H101" i="10"/>
  <c r="I101" i="10"/>
  <c r="E102" i="10"/>
  <c r="F102" i="10"/>
  <c r="G102" i="10"/>
  <c r="H102" i="10"/>
  <c r="I102" i="10"/>
  <c r="E103" i="10"/>
  <c r="F103" i="10"/>
  <c r="G103" i="10"/>
  <c r="H103" i="10"/>
  <c r="I103" i="10"/>
  <c r="E104" i="10"/>
  <c r="F104" i="10"/>
  <c r="G104" i="10"/>
  <c r="H104" i="10"/>
  <c r="I104" i="10"/>
  <c r="E105" i="10"/>
  <c r="F105" i="10"/>
  <c r="G105" i="10"/>
  <c r="H105" i="10"/>
  <c r="I105" i="10"/>
  <c r="E106" i="10"/>
  <c r="F106" i="10"/>
  <c r="G106" i="10"/>
  <c r="H106" i="10"/>
  <c r="I106" i="10"/>
  <c r="E107" i="10"/>
  <c r="F107" i="10"/>
  <c r="G107" i="10"/>
  <c r="H107" i="10"/>
  <c r="I107" i="10"/>
  <c r="E108" i="10"/>
  <c r="F108" i="10"/>
  <c r="G108" i="10"/>
  <c r="H108" i="10"/>
  <c r="I108" i="10"/>
  <c r="E109" i="10"/>
  <c r="F109" i="10"/>
  <c r="G109" i="10"/>
  <c r="H109" i="10"/>
  <c r="I109" i="10"/>
  <c r="E110" i="10"/>
  <c r="F110" i="10"/>
  <c r="G110" i="10"/>
  <c r="H110" i="10"/>
  <c r="I110" i="10"/>
  <c r="E111" i="10"/>
  <c r="F111" i="10"/>
  <c r="G111" i="10"/>
  <c r="H111" i="10"/>
  <c r="I111" i="10"/>
  <c r="E112" i="10"/>
  <c r="F112" i="10"/>
  <c r="G112" i="10"/>
  <c r="H112" i="10"/>
  <c r="I112" i="10"/>
  <c r="E113" i="10"/>
  <c r="F113" i="10"/>
  <c r="G113" i="10"/>
  <c r="H113" i="10"/>
  <c r="I113" i="10"/>
  <c r="E114" i="10"/>
  <c r="F114" i="10"/>
  <c r="G114" i="10"/>
  <c r="H114" i="10"/>
  <c r="I114" i="10"/>
  <c r="E115" i="10"/>
  <c r="F115" i="10"/>
  <c r="G115" i="10"/>
  <c r="H115" i="10"/>
  <c r="I115" i="10"/>
  <c r="E116" i="10"/>
  <c r="F116" i="10"/>
  <c r="G116" i="10"/>
  <c r="H116" i="10"/>
  <c r="I116" i="10"/>
  <c r="E117" i="10"/>
  <c r="F117" i="10"/>
  <c r="G117" i="10"/>
  <c r="H117" i="10"/>
  <c r="I117" i="10"/>
  <c r="E14" i="8"/>
  <c r="F14" i="8"/>
  <c r="G14" i="8"/>
  <c r="H14" i="8"/>
  <c r="I14" i="8"/>
  <c r="K14" i="8"/>
  <c r="E15" i="8"/>
  <c r="F15" i="8"/>
  <c r="G15" i="8"/>
  <c r="H15" i="8"/>
  <c r="I15" i="8"/>
  <c r="K15" i="8"/>
  <c r="E16" i="8"/>
  <c r="F16" i="8"/>
  <c r="G16" i="8"/>
  <c r="H16" i="8"/>
  <c r="I16" i="8"/>
  <c r="K16" i="8"/>
  <c r="E17" i="8"/>
  <c r="F17" i="8"/>
  <c r="G17" i="8"/>
  <c r="H17" i="8"/>
  <c r="I17" i="8"/>
  <c r="K17" i="8"/>
  <c r="E18" i="8"/>
  <c r="F18" i="8"/>
  <c r="G18" i="8"/>
  <c r="H18" i="8"/>
  <c r="I18" i="8"/>
  <c r="K18" i="8"/>
  <c r="E19" i="8"/>
  <c r="F19" i="8"/>
  <c r="G19" i="8"/>
  <c r="H19" i="8"/>
  <c r="I19" i="8"/>
  <c r="K19" i="8"/>
  <c r="E20" i="8"/>
  <c r="F20" i="8"/>
  <c r="G20" i="8"/>
  <c r="H20" i="8"/>
  <c r="I20" i="8"/>
  <c r="K20" i="8"/>
  <c r="E21" i="8"/>
  <c r="F21" i="8"/>
  <c r="G21" i="8"/>
  <c r="H21" i="8"/>
  <c r="I21" i="8"/>
  <c r="K21" i="8"/>
  <c r="E22" i="8"/>
  <c r="F22" i="8"/>
  <c r="G22" i="8"/>
  <c r="H22" i="8"/>
  <c r="I22" i="8"/>
  <c r="K22" i="8"/>
  <c r="E23" i="8"/>
  <c r="F23" i="8"/>
  <c r="G23" i="8"/>
  <c r="H23" i="8"/>
  <c r="I23" i="8"/>
  <c r="K23" i="8"/>
  <c r="E24" i="8"/>
  <c r="F24" i="8"/>
  <c r="G24" i="8"/>
  <c r="H24" i="8"/>
  <c r="I24" i="8"/>
  <c r="K24" i="8"/>
  <c r="E25" i="8"/>
  <c r="F25" i="8"/>
  <c r="G25" i="8"/>
  <c r="H25" i="8"/>
  <c r="I25" i="8"/>
  <c r="K25" i="8"/>
  <c r="E26" i="8"/>
  <c r="F26" i="8"/>
  <c r="G26" i="8"/>
  <c r="H26" i="8"/>
  <c r="I26" i="8"/>
  <c r="K26" i="8"/>
  <c r="E27" i="8"/>
  <c r="F27" i="8"/>
  <c r="G27" i="8"/>
  <c r="H27" i="8"/>
  <c r="I27" i="8"/>
  <c r="K27" i="8"/>
  <c r="E28" i="8"/>
  <c r="F28" i="8"/>
  <c r="G28" i="8"/>
  <c r="H28" i="8"/>
  <c r="I28" i="8"/>
  <c r="K28" i="8"/>
  <c r="E29" i="8"/>
  <c r="F29" i="8"/>
  <c r="G29" i="8"/>
  <c r="H29" i="8"/>
  <c r="I29" i="8"/>
  <c r="K29" i="8"/>
  <c r="E30" i="8"/>
  <c r="F30" i="8"/>
  <c r="G30" i="8"/>
  <c r="H30" i="8"/>
  <c r="I30" i="8"/>
  <c r="K30" i="8"/>
  <c r="E31" i="8"/>
  <c r="F31" i="8"/>
  <c r="G31" i="8"/>
  <c r="H31" i="8"/>
  <c r="I31" i="8"/>
  <c r="K31" i="8"/>
  <c r="E32" i="8"/>
  <c r="F32" i="8"/>
  <c r="G32" i="8"/>
  <c r="H32" i="8"/>
  <c r="I32" i="8"/>
  <c r="K32" i="8"/>
  <c r="E33" i="8"/>
  <c r="F33" i="8"/>
  <c r="G33" i="8"/>
  <c r="H33" i="8"/>
  <c r="I33" i="8"/>
  <c r="K33" i="8"/>
  <c r="E34" i="8"/>
  <c r="F34" i="8"/>
  <c r="G34" i="8"/>
  <c r="H34" i="8"/>
  <c r="I34" i="8"/>
  <c r="K34" i="8"/>
  <c r="E35" i="8"/>
  <c r="F35" i="8"/>
  <c r="G35" i="8"/>
  <c r="H35" i="8"/>
  <c r="I35" i="8"/>
  <c r="K35" i="8"/>
  <c r="E36" i="8"/>
  <c r="F36" i="8"/>
  <c r="G36" i="8"/>
  <c r="H36" i="8"/>
  <c r="I36" i="8"/>
  <c r="K36" i="8"/>
  <c r="E37" i="8"/>
  <c r="F37" i="8"/>
  <c r="G37" i="8"/>
  <c r="H37" i="8"/>
  <c r="I37" i="8"/>
  <c r="K37" i="8"/>
  <c r="E38" i="8"/>
  <c r="F38" i="8"/>
  <c r="G38" i="8"/>
  <c r="H38" i="8"/>
  <c r="I38" i="8"/>
  <c r="K38" i="8"/>
  <c r="E39" i="8"/>
  <c r="F39" i="8"/>
  <c r="G39" i="8"/>
  <c r="H39" i="8"/>
  <c r="I39" i="8"/>
  <c r="K39" i="8"/>
  <c r="E40" i="8"/>
  <c r="F40" i="8"/>
  <c r="G40" i="8"/>
  <c r="H40" i="8"/>
  <c r="I40" i="8"/>
  <c r="K40" i="8"/>
  <c r="E41" i="8"/>
  <c r="F41" i="8"/>
  <c r="G41" i="8"/>
  <c r="H41" i="8"/>
  <c r="I41" i="8"/>
  <c r="K41" i="8"/>
  <c r="E42" i="8"/>
  <c r="F42" i="8"/>
  <c r="G42" i="8"/>
  <c r="H42" i="8"/>
  <c r="I42" i="8"/>
  <c r="K42" i="8"/>
  <c r="E43" i="8"/>
  <c r="F43" i="8"/>
  <c r="G43" i="8"/>
  <c r="H43" i="8"/>
  <c r="I43" i="8"/>
  <c r="K43" i="8"/>
  <c r="E44" i="8"/>
  <c r="F44" i="8"/>
  <c r="G44" i="8"/>
  <c r="H44" i="8"/>
  <c r="I44" i="8"/>
  <c r="K44" i="8"/>
  <c r="E45" i="8"/>
  <c r="F45" i="8"/>
  <c r="G45" i="8"/>
  <c r="H45" i="8"/>
  <c r="I45" i="8"/>
  <c r="K45" i="8"/>
  <c r="E46" i="8"/>
  <c r="F46" i="8"/>
  <c r="G46" i="8"/>
  <c r="H46" i="8"/>
  <c r="I46" i="8"/>
  <c r="K46" i="8"/>
  <c r="E47" i="8"/>
  <c r="F47" i="8"/>
  <c r="G47" i="8"/>
  <c r="H47" i="8"/>
  <c r="I47" i="8"/>
  <c r="K47" i="8"/>
  <c r="E48" i="8"/>
  <c r="F48" i="8"/>
  <c r="G48" i="8"/>
  <c r="H48" i="8"/>
  <c r="I48" i="8"/>
  <c r="K48" i="8"/>
  <c r="E49" i="8"/>
  <c r="F49" i="8"/>
  <c r="G49" i="8"/>
  <c r="H49" i="8"/>
  <c r="I49" i="8"/>
  <c r="K49" i="8"/>
  <c r="E50" i="8"/>
  <c r="F50" i="8"/>
  <c r="G50" i="8"/>
  <c r="H50" i="8"/>
  <c r="I50" i="8"/>
  <c r="K50" i="8"/>
  <c r="E51" i="8"/>
  <c r="F51" i="8"/>
  <c r="G51" i="8"/>
  <c r="H51" i="8"/>
  <c r="I51" i="8"/>
  <c r="K51" i="8"/>
  <c r="E52" i="8"/>
  <c r="F52" i="8"/>
  <c r="G52" i="8"/>
  <c r="H52" i="8"/>
  <c r="I52" i="8"/>
  <c r="K52" i="8"/>
  <c r="E53" i="8"/>
  <c r="F53" i="8"/>
  <c r="G53" i="8"/>
  <c r="H53" i="8"/>
  <c r="I53" i="8"/>
  <c r="K53" i="8"/>
  <c r="E54" i="8"/>
  <c r="F54" i="8"/>
  <c r="G54" i="8"/>
  <c r="H54" i="8"/>
  <c r="I54" i="8"/>
  <c r="K54" i="8"/>
  <c r="E55" i="8"/>
  <c r="F55" i="8"/>
  <c r="G55" i="8"/>
  <c r="H55" i="8"/>
  <c r="I55" i="8"/>
  <c r="K55" i="8"/>
  <c r="E56" i="8"/>
  <c r="F56" i="8"/>
  <c r="G56" i="8"/>
  <c r="H56" i="8"/>
  <c r="I56" i="8"/>
  <c r="K56" i="8"/>
  <c r="E57" i="8"/>
  <c r="F57" i="8"/>
  <c r="G57" i="8"/>
  <c r="H57" i="8"/>
  <c r="I57" i="8"/>
  <c r="K57" i="8"/>
  <c r="E58" i="8"/>
  <c r="F58" i="8"/>
  <c r="G58" i="8"/>
  <c r="H58" i="8"/>
  <c r="I58" i="8"/>
  <c r="K58" i="8"/>
  <c r="E59" i="8"/>
  <c r="F59" i="8"/>
  <c r="G59" i="8"/>
  <c r="H59" i="8"/>
  <c r="I59" i="8"/>
  <c r="K59" i="8"/>
  <c r="E60" i="8"/>
  <c r="F60" i="8"/>
  <c r="G60" i="8"/>
  <c r="H60" i="8"/>
  <c r="I60" i="8"/>
  <c r="K60" i="8"/>
  <c r="E61" i="8"/>
  <c r="F61" i="8"/>
  <c r="G61" i="8"/>
  <c r="H61" i="8"/>
  <c r="I61" i="8"/>
  <c r="K61" i="8"/>
  <c r="E62" i="8"/>
  <c r="F62" i="8"/>
  <c r="G62" i="8"/>
  <c r="H62" i="8"/>
  <c r="I62" i="8"/>
  <c r="K62" i="8"/>
  <c r="E63" i="8"/>
  <c r="F63" i="8"/>
  <c r="G63" i="8"/>
  <c r="H63" i="8"/>
  <c r="I63" i="8"/>
  <c r="K63" i="8"/>
  <c r="E64" i="8"/>
  <c r="F64" i="8"/>
  <c r="G64" i="8"/>
  <c r="H64" i="8"/>
  <c r="I64" i="8"/>
  <c r="K64" i="8"/>
  <c r="E65" i="8"/>
  <c r="F65" i="8"/>
  <c r="G65" i="8"/>
  <c r="H65" i="8"/>
  <c r="I65" i="8"/>
  <c r="K65" i="8"/>
  <c r="E66" i="8"/>
  <c r="F66" i="8"/>
  <c r="G66" i="8"/>
  <c r="H66" i="8"/>
  <c r="I66" i="8"/>
  <c r="K66" i="8"/>
  <c r="E67" i="8"/>
  <c r="F67" i="8"/>
  <c r="G67" i="8"/>
  <c r="H67" i="8"/>
  <c r="I67" i="8"/>
  <c r="K67" i="8"/>
  <c r="E68" i="8"/>
  <c r="F68" i="8"/>
  <c r="G68" i="8"/>
  <c r="H68" i="8"/>
  <c r="I68" i="8"/>
  <c r="K68" i="8"/>
  <c r="E69" i="8"/>
  <c r="F69" i="8"/>
  <c r="G69" i="8"/>
  <c r="H69" i="8"/>
  <c r="I69" i="8"/>
  <c r="K69" i="8"/>
  <c r="E70" i="8"/>
  <c r="F70" i="8"/>
  <c r="G70" i="8"/>
  <c r="H70" i="8"/>
  <c r="I70" i="8"/>
  <c r="K70" i="8"/>
  <c r="E71" i="8"/>
  <c r="F71" i="8"/>
  <c r="G71" i="8"/>
  <c r="H71" i="8"/>
  <c r="I71" i="8"/>
  <c r="K71" i="8"/>
  <c r="E72" i="8"/>
  <c r="F72" i="8"/>
  <c r="G72" i="8"/>
  <c r="H72" i="8"/>
  <c r="I72" i="8"/>
  <c r="K72" i="8"/>
  <c r="E73" i="8"/>
  <c r="F73" i="8"/>
  <c r="G73" i="8"/>
  <c r="H73" i="8"/>
  <c r="I73" i="8"/>
  <c r="K73" i="8"/>
  <c r="E74" i="8"/>
  <c r="F74" i="8"/>
  <c r="G74" i="8"/>
  <c r="H74" i="8"/>
  <c r="I74" i="8"/>
  <c r="K74" i="8"/>
  <c r="E75" i="8"/>
  <c r="F75" i="8"/>
  <c r="G75" i="8"/>
  <c r="H75" i="8"/>
  <c r="I75" i="8"/>
  <c r="K75" i="8"/>
  <c r="E76" i="8"/>
  <c r="F76" i="8"/>
  <c r="G76" i="8"/>
  <c r="H76" i="8"/>
  <c r="I76" i="8"/>
  <c r="K76" i="8"/>
  <c r="E77" i="8"/>
  <c r="F77" i="8"/>
  <c r="G77" i="8"/>
  <c r="H77" i="8"/>
  <c r="I77" i="8"/>
  <c r="K77" i="8"/>
  <c r="E78" i="8"/>
  <c r="F78" i="8"/>
  <c r="G78" i="8"/>
  <c r="H78" i="8"/>
  <c r="I78" i="8"/>
  <c r="K78" i="8"/>
  <c r="E79" i="8"/>
  <c r="F79" i="8"/>
  <c r="G79" i="8"/>
  <c r="H79" i="8"/>
  <c r="I79" i="8"/>
  <c r="K79" i="8"/>
  <c r="E80" i="8"/>
  <c r="F80" i="8"/>
  <c r="G80" i="8"/>
  <c r="H80" i="8"/>
  <c r="I80" i="8"/>
  <c r="K80" i="8"/>
  <c r="E81" i="8"/>
  <c r="F81" i="8"/>
  <c r="G81" i="8"/>
  <c r="H81" i="8"/>
  <c r="I81" i="8"/>
  <c r="K81" i="8"/>
  <c r="E82" i="8"/>
  <c r="F82" i="8"/>
  <c r="G82" i="8"/>
  <c r="H82" i="8"/>
  <c r="I82" i="8"/>
  <c r="K82" i="8"/>
  <c r="E83" i="8"/>
  <c r="F83" i="8"/>
  <c r="G83" i="8"/>
  <c r="H83" i="8"/>
  <c r="I83" i="8"/>
  <c r="K83" i="8"/>
  <c r="E84" i="8"/>
  <c r="F84" i="8"/>
  <c r="G84" i="8"/>
  <c r="H84" i="8"/>
  <c r="I84" i="8"/>
  <c r="K84" i="8"/>
  <c r="E85" i="8"/>
  <c r="F85" i="8"/>
  <c r="G85" i="8"/>
  <c r="H85" i="8"/>
  <c r="I85" i="8"/>
  <c r="K85" i="8"/>
  <c r="E86" i="8"/>
  <c r="F86" i="8"/>
  <c r="G86" i="8"/>
  <c r="H86" i="8"/>
  <c r="I86" i="8"/>
  <c r="K86" i="8"/>
  <c r="E87" i="8"/>
  <c r="F87" i="8"/>
  <c r="G87" i="8"/>
  <c r="H87" i="8"/>
  <c r="I87" i="8"/>
  <c r="K87" i="8"/>
  <c r="E88" i="8"/>
  <c r="F88" i="8"/>
  <c r="G88" i="8"/>
  <c r="H88" i="8"/>
  <c r="I88" i="8"/>
  <c r="K88" i="8"/>
  <c r="E89" i="8"/>
  <c r="F89" i="8"/>
  <c r="G89" i="8"/>
  <c r="H89" i="8"/>
  <c r="I89" i="8"/>
  <c r="K89" i="8"/>
  <c r="E90" i="8"/>
  <c r="F90" i="8"/>
  <c r="G90" i="8"/>
  <c r="H90" i="8"/>
  <c r="I90" i="8"/>
  <c r="K90" i="8"/>
  <c r="E91" i="8"/>
  <c r="F91" i="8"/>
  <c r="G91" i="8"/>
  <c r="H91" i="8"/>
  <c r="I91" i="8"/>
  <c r="K91" i="8"/>
  <c r="E92" i="8"/>
  <c r="F92" i="8"/>
  <c r="G92" i="8"/>
  <c r="H92" i="8"/>
  <c r="I92" i="8"/>
  <c r="K92" i="8"/>
  <c r="E93" i="8"/>
  <c r="F93" i="8"/>
  <c r="G93" i="8"/>
  <c r="H93" i="8"/>
  <c r="I93" i="8"/>
  <c r="K93" i="8"/>
  <c r="E94" i="8"/>
  <c r="F94" i="8"/>
  <c r="G94" i="8"/>
  <c r="H94" i="8"/>
  <c r="I94" i="8"/>
  <c r="K94" i="8"/>
  <c r="E95" i="8"/>
  <c r="F95" i="8"/>
  <c r="G95" i="8"/>
  <c r="H95" i="8"/>
  <c r="I95" i="8"/>
  <c r="K95" i="8"/>
  <c r="E96" i="8"/>
  <c r="F96" i="8"/>
  <c r="G96" i="8"/>
  <c r="H96" i="8"/>
  <c r="I96" i="8"/>
  <c r="K96" i="8"/>
  <c r="E97" i="8"/>
  <c r="F97" i="8"/>
  <c r="G97" i="8"/>
  <c r="H97" i="8"/>
  <c r="I97" i="8"/>
  <c r="K97" i="8"/>
  <c r="E98" i="8"/>
  <c r="F98" i="8"/>
  <c r="G98" i="8"/>
  <c r="H98" i="8"/>
  <c r="I98" i="8"/>
  <c r="K98" i="8"/>
  <c r="E99" i="8"/>
  <c r="F99" i="8"/>
  <c r="G99" i="8"/>
  <c r="H99" i="8"/>
  <c r="I99" i="8"/>
  <c r="K99" i="8"/>
  <c r="E100" i="8"/>
  <c r="F100" i="8"/>
  <c r="G100" i="8"/>
  <c r="H100" i="8"/>
  <c r="I100" i="8"/>
  <c r="K100" i="8"/>
  <c r="E101" i="8"/>
  <c r="F101" i="8"/>
  <c r="G101" i="8"/>
  <c r="H101" i="8"/>
  <c r="I101" i="8"/>
  <c r="K101" i="8"/>
  <c r="E102" i="8"/>
  <c r="F102" i="8"/>
  <c r="G102" i="8"/>
  <c r="H102" i="8"/>
  <c r="I102" i="8"/>
  <c r="K102" i="8"/>
  <c r="E103" i="8"/>
  <c r="F103" i="8"/>
  <c r="G103" i="8"/>
  <c r="H103" i="8"/>
  <c r="I103" i="8"/>
  <c r="K103" i="8"/>
  <c r="E104" i="8"/>
  <c r="F104" i="8"/>
  <c r="G104" i="8"/>
  <c r="H104" i="8"/>
  <c r="I104" i="8"/>
  <c r="K104" i="8"/>
  <c r="E105" i="8"/>
  <c r="F105" i="8"/>
  <c r="G105" i="8"/>
  <c r="H105" i="8"/>
  <c r="I105" i="8"/>
  <c r="K105" i="8"/>
  <c r="E106" i="8"/>
  <c r="F106" i="8"/>
  <c r="G106" i="8"/>
  <c r="H106" i="8"/>
  <c r="I106" i="8"/>
  <c r="K106" i="8"/>
  <c r="E107" i="8"/>
  <c r="F107" i="8"/>
  <c r="G107" i="8"/>
  <c r="H107" i="8"/>
  <c r="I107" i="8"/>
  <c r="K107" i="8"/>
  <c r="E108" i="8"/>
  <c r="F108" i="8"/>
  <c r="G108" i="8"/>
  <c r="H108" i="8"/>
  <c r="I108" i="8"/>
  <c r="K108" i="8"/>
  <c r="E109" i="8"/>
  <c r="F109" i="8"/>
  <c r="G109" i="8"/>
  <c r="H109" i="8"/>
  <c r="I109" i="8"/>
  <c r="K109" i="8"/>
  <c r="E110" i="8"/>
  <c r="F110" i="8"/>
  <c r="G110" i="8"/>
  <c r="H110" i="8"/>
  <c r="I110" i="8"/>
  <c r="K110" i="8"/>
  <c r="E111" i="8"/>
  <c r="F111" i="8"/>
  <c r="G111" i="8"/>
  <c r="H111" i="8"/>
  <c r="I111" i="8"/>
  <c r="K111" i="8"/>
  <c r="E112" i="8"/>
  <c r="F112" i="8"/>
  <c r="G112" i="8"/>
  <c r="H112" i="8"/>
  <c r="I112" i="8"/>
  <c r="K112" i="8"/>
  <c r="E113" i="8"/>
  <c r="F113" i="8"/>
  <c r="G113" i="8"/>
  <c r="H113" i="8"/>
  <c r="I113" i="8"/>
  <c r="K113" i="8"/>
  <c r="E114" i="8"/>
  <c r="F114" i="8"/>
  <c r="G114" i="8"/>
  <c r="H114" i="8"/>
  <c r="I114" i="8"/>
  <c r="K114" i="8"/>
  <c r="E115" i="8"/>
  <c r="F115" i="8"/>
  <c r="G115" i="8"/>
  <c r="H115" i="8"/>
  <c r="I115" i="8"/>
  <c r="K115" i="8"/>
  <c r="E116" i="8"/>
  <c r="F116" i="8"/>
  <c r="G116" i="8"/>
  <c r="H116" i="8"/>
  <c r="I116" i="8"/>
  <c r="K116" i="8"/>
  <c r="E117" i="8"/>
  <c r="F117" i="8"/>
  <c r="G117" i="8"/>
  <c r="H117" i="8"/>
  <c r="I117" i="8"/>
  <c r="K117" i="8"/>
  <c r="E131" i="8"/>
  <c r="I128" i="8"/>
  <c r="H128" i="8"/>
  <c r="G128" i="8"/>
  <c r="F128" i="8"/>
  <c r="E128" i="8"/>
  <c r="E55" i="6" a="1"/>
  <c r="E55" i="6"/>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3" i="5"/>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3" i="3"/>
  <c r="L116"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3" i="3"/>
  <c r="E13" i="6"/>
  <c r="F13" i="6"/>
  <c r="E14" i="6"/>
  <c r="G13" i="6"/>
  <c r="E15" i="6"/>
  <c r="H13" i="6"/>
  <c r="E16" i="6"/>
  <c r="I13" i="6"/>
  <c r="E17" i="6"/>
  <c r="F14" i="6"/>
  <c r="G14" i="6"/>
  <c r="F15" i="6"/>
  <c r="H14" i="6"/>
  <c r="F16" i="6"/>
  <c r="I14" i="6"/>
  <c r="F17" i="6"/>
  <c r="G15" i="6"/>
  <c r="H15" i="6"/>
  <c r="G16" i="6"/>
  <c r="I15" i="6"/>
  <c r="G17" i="6"/>
  <c r="H16" i="6"/>
  <c r="I16" i="6"/>
  <c r="H17" i="6"/>
  <c r="I17" i="6"/>
  <c r="E25" i="6"/>
  <c r="F26" i="6"/>
  <c r="F25" i="6"/>
  <c r="E26" i="6"/>
  <c r="G25" i="6"/>
  <c r="E27" i="6"/>
  <c r="H25" i="6"/>
  <c r="E28" i="6"/>
  <c r="I25" i="6"/>
  <c r="E29" i="6"/>
  <c r="G26" i="6"/>
  <c r="F27" i="6"/>
  <c r="H26" i="6"/>
  <c r="F28" i="6"/>
  <c r="I26" i="6"/>
  <c r="F29" i="6"/>
  <c r="G27" i="6"/>
  <c r="H27" i="6"/>
  <c r="G28" i="6"/>
  <c r="I27" i="6"/>
  <c r="G29" i="6"/>
  <c r="H28" i="6"/>
  <c r="I29" i="6"/>
  <c r="I28" i="6"/>
  <c r="H29" i="6"/>
  <c r="E37" i="6"/>
  <c r="F37" i="6"/>
  <c r="G37" i="6"/>
  <c r="H37" i="6"/>
  <c r="I37" i="6"/>
  <c r="E38" i="6"/>
  <c r="E39" i="6"/>
  <c r="E40" i="6"/>
  <c r="E41" i="6"/>
  <c r="F38" i="6"/>
  <c r="G38" i="6"/>
  <c r="H38" i="6"/>
  <c r="I38" i="6"/>
  <c r="F39" i="6"/>
  <c r="G39" i="6"/>
  <c r="H39" i="6"/>
  <c r="I39" i="6"/>
  <c r="F40" i="6"/>
  <c r="G40" i="6"/>
  <c r="H40" i="6"/>
  <c r="I40" i="6"/>
  <c r="F41" i="6"/>
  <c r="G41" i="6"/>
  <c r="H41" i="6"/>
  <c r="I41" i="6"/>
  <c r="I59" i="6"/>
  <c r="H59" i="6"/>
  <c r="G59" i="6"/>
  <c r="F59" i="6"/>
  <c r="E59" i="6"/>
  <c r="I58" i="6"/>
  <c r="H58" i="6"/>
  <c r="G58" i="6"/>
  <c r="F58" i="6"/>
  <c r="E58" i="6"/>
  <c r="I57" i="6"/>
  <c r="H57" i="6"/>
  <c r="G57" i="6"/>
  <c r="F57" i="6"/>
  <c r="E57" i="6"/>
  <c r="I56" i="6"/>
  <c r="H56" i="6"/>
  <c r="G56" i="6"/>
  <c r="F56" i="6"/>
  <c r="E56" i="6"/>
  <c r="I55" i="6"/>
  <c r="H55" i="6"/>
  <c r="G55" i="6"/>
  <c r="F55" i="6"/>
  <c r="E125" i="8"/>
  <c r="E141" i="8"/>
  <c r="F125" i="8"/>
  <c r="E142" i="8"/>
  <c r="G125" i="8"/>
  <c r="E143" i="8"/>
  <c r="H125" i="8"/>
  <c r="E144" i="8"/>
  <c r="I125" i="8"/>
  <c r="E145" i="8"/>
  <c r="I141" i="8" a="1"/>
  <c r="I141" i="8"/>
  <c r="I142" i="8" a="1"/>
  <c r="I142" i="8"/>
  <c r="I144" i="8" a="1"/>
  <c r="I144" i="8"/>
  <c r="I143" i="8" a="1"/>
  <c r="I143" i="8"/>
  <c r="I145" i="8" a="1"/>
  <c r="I145" i="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<sst xmlns="http://schemas.openxmlformats.org/spreadsheetml/2006/main" count="282" uniqueCount="74">
  <si>
    <t>Excel-Übung: CAPM mit Hintergrundrisiken</t>
  </si>
  <si>
    <t>© Department of Banking and Finance</t>
  </si>
  <si>
    <t>Hinweis:</t>
  </si>
  <si>
    <t>Einleitung:</t>
  </si>
  <si>
    <t>Gegeben:</t>
  </si>
  <si>
    <t>In der Datengrundlage sind die Aktienkurse einiger im SMI kotierter Aktien gegeben und die Werte für die Hintergrundrisiken, welche für die Übung 1 benötigt werden.</t>
  </si>
  <si>
    <t>Aufgabe:</t>
  </si>
  <si>
    <t>Ermittle die fehlenden Werte für das CAPM mit Hintergrundrisiken.</t>
  </si>
  <si>
    <t>Hinweise:</t>
  </si>
  <si>
    <t xml:space="preserve"> </t>
  </si>
  <si>
    <t>Aufgabe 1.1</t>
  </si>
  <si>
    <t>Datum</t>
  </si>
  <si>
    <t>Aufgabe 1.2</t>
  </si>
  <si>
    <t>Aufgabe 1.3</t>
  </si>
  <si>
    <t>Aufgabe 1.4</t>
  </si>
  <si>
    <t>Nestle (Kurs)</t>
  </si>
  <si>
    <t>Nestle (Rendite)</t>
  </si>
  <si>
    <t>Novarits (Kurs)</t>
  </si>
  <si>
    <t>Novartis (Rendite)</t>
  </si>
  <si>
    <t>Excel-Übung: Berechnung von Aktien-Renditen</t>
  </si>
  <si>
    <t>Roche (Kurs)</t>
  </si>
  <si>
    <t>Roche (Rendite)</t>
  </si>
  <si>
    <t>Zurich Insurance</t>
  </si>
  <si>
    <t>Z.I (Rendite)</t>
  </si>
  <si>
    <t>UBS (Kurs)</t>
  </si>
  <si>
    <t>UBS (Rendite)</t>
  </si>
  <si>
    <t>Excel-Übung: Berechnung der Rendite von Hintergrundrisiken</t>
  </si>
  <si>
    <t>H1 (Kurs)</t>
  </si>
  <si>
    <t>H1 (Rendite)</t>
  </si>
  <si>
    <t>H2 (Kurs)</t>
  </si>
  <si>
    <t>H2 (Rendite)</t>
  </si>
  <si>
    <t>H3 (Kurs)</t>
  </si>
  <si>
    <t>H3 (Rendite)</t>
  </si>
  <si>
    <t>H4 (Kurs)</t>
  </si>
  <si>
    <t>H4 (Rendite)</t>
  </si>
  <si>
    <t>H5 (Kurs)</t>
  </si>
  <si>
    <t>H5 (Rendite)</t>
  </si>
  <si>
    <t>Excel-Übung: Berechnung der Kovarianzen</t>
  </si>
  <si>
    <t>Nestle</t>
  </si>
  <si>
    <t>Novartis</t>
  </si>
  <si>
    <t>Roche</t>
  </si>
  <si>
    <t>Zurich</t>
  </si>
  <si>
    <t>UBS</t>
  </si>
  <si>
    <t>H1</t>
  </si>
  <si>
    <t>H2</t>
  </si>
  <si>
    <t>H3</t>
  </si>
  <si>
    <t>H4</t>
  </si>
  <si>
    <t>H5</t>
  </si>
  <si>
    <t>Aufgabe 1.5</t>
  </si>
  <si>
    <t>Berechne nun die Kovarianzen zwischen den Aktienrenditen und den Hintergrundrisiken.</t>
  </si>
  <si>
    <t>Aufgabe 1.6</t>
  </si>
  <si>
    <t>Aufgabe 1.7</t>
  </si>
  <si>
    <t xml:space="preserve">Berechne die Rendite des Marktes, wenn dieser aus den gleichgewichteten Aktien besteht. </t>
  </si>
  <si>
    <t>Markt Rendite</t>
  </si>
  <si>
    <t>Berechne nun die Kovarianz des Marktes zu den Aktienrenditen und zu den Hintergrundrisiken</t>
  </si>
  <si>
    <t>Excel-Übung: Beta Berechnung mit Hintergrundrisiken</t>
  </si>
  <si>
    <t xml:space="preserve">Roche </t>
  </si>
  <si>
    <t>Markt</t>
  </si>
  <si>
    <t>Aufgabe 1.8</t>
  </si>
  <si>
    <t>Berechne nun die Betas im klassischen CAPM sowie im CAPM mit Hintergrundrisiken</t>
  </si>
  <si>
    <t xml:space="preserve">Beta </t>
  </si>
  <si>
    <t>Klassisches CAPM</t>
  </si>
  <si>
    <t>CAPM mit Hintergrundrisiken</t>
  </si>
  <si>
    <t xml:space="preserve">HINWEIS: </t>
  </si>
  <si>
    <r>
      <t xml:space="preserve">Bitte beachte, dass diese Übung aus insgesamt </t>
    </r>
    <r>
      <rPr>
        <b/>
        <sz val="12"/>
        <rFont val="Calibri"/>
        <family val="2"/>
      </rPr>
      <t>10 Blättern</t>
    </r>
    <r>
      <rPr>
        <sz val="12"/>
        <rFont val="Calibri"/>
        <family val="2"/>
      </rPr>
      <t xml:space="preserve"> besteht, welche du durch Anklicken im Register (unten) einzeln öffnen kannst. Die Lösung kannst du im Übungsblatt jeweils in die </t>
    </r>
    <r>
      <rPr>
        <b/>
        <sz val="12"/>
        <rFont val="Calibri"/>
        <family val="2"/>
      </rPr>
      <t>gelben Zellen</t>
    </r>
    <r>
      <rPr>
        <sz val="12"/>
        <rFont val="Calibri"/>
        <family val="2"/>
      </rPr>
      <t xml:space="preserve"> schreiben.</t>
    </r>
  </si>
  <si>
    <t>In dieser Übung lernst du die Bedeutung der Hintergrundrisiken für die SML kennen. Du berechnest die Kovarianzmatrix und beschäftigst dich mit Matrizen im Excel.  Zudem ermittelst du die Betas im klassischen CAPM und im CAPM mit Hintergrundrisiken.</t>
  </si>
  <si>
    <t>Berechnung der Kovarianzmatrix:</t>
  </si>
  <si>
    <t xml:space="preserve">Für die Berechnung der ungewichteten Kovarianzmatrix kannst du entweder die Excel Formel Kovarianz.S() verwenden oder die Datenanalyse von Excel. Zur Berechnung der gesamten Matrix, kannst du zuerst die einzelnen Matrizen berechnen und sie anschliessend aneinanderfügen. Zum Beispiel kannst du zuerst die Kovarianzmatrix der Anlagerenditen berechnen, dann die Kovarianzmatrix der Hintergrundrisiken, sowie die Kovarianzmatrix zwischen den Anlagerenditen und den Hintergrundrisiken und sie dann wie im Skript S. 68 (Gleichung 6.3) zusammenfügen. </t>
  </si>
  <si>
    <r>
      <t>Berechne anhand der Aktienkurse die</t>
    </r>
    <r>
      <rPr>
        <b/>
        <sz val="11"/>
        <rFont val="Calibri"/>
        <family val="2"/>
      </rPr>
      <t xml:space="preserve"> Renditen</t>
    </r>
    <r>
      <rPr>
        <sz val="11"/>
        <rFont val="Calibri"/>
        <family val="2"/>
      </rPr>
      <t xml:space="preserve"> der einzelnen Aktien.</t>
    </r>
  </si>
  <si>
    <r>
      <t>Berechne anhand der Kurse die</t>
    </r>
    <r>
      <rPr>
        <b/>
        <sz val="11"/>
        <rFont val="Calibri"/>
        <family val="2"/>
      </rPr>
      <t xml:space="preserve"> Renditen</t>
    </r>
    <r>
      <rPr>
        <sz val="11"/>
        <rFont val="Calibri"/>
        <family val="2"/>
      </rPr>
      <t xml:space="preserve"> der einzelnen Hintergrundrisiken.</t>
    </r>
  </si>
  <si>
    <t>Berechne zuerst die Kovarianzmatrix der Aktienrenditen.</t>
  </si>
  <si>
    <t>Berechne nun die Kovarianzmatrix der Hintergrundrisiken.</t>
  </si>
  <si>
    <t>Berechne nun die Kovarianzmatrix für das gesamte Anlageuniversum inklusive der Hintergrundrisiken</t>
  </si>
  <si>
    <t>Du kannst für die Berechnung des Betas die Kovarianz der Hintergrundrisiken zur Marktrendite und zu den Aktienrenditen gleichgewichten.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</si>
</sst>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00"/>
    <numFmt numFmtId="165" formatCode="0.0000"/>
  </numFmts>
  <fonts count="14" x14ac:knownFonts="1">
    <font>
      <sz val="12"/>
      <color theme="1"/>
      <name val="Calibri"/>
      <family val="2"/>
      <scheme val="minor"/>
    </font>
    <font>
      <sz val="12"/>
      <color theme="1"/>
      <name val="Calibri"/>
      <family val="2"/>
      <scheme val="minor"/>
    </font>
    <font>
      <sz val="10"/>
      <name val="Arial"/>
      <family val="2"/>
    </font>
    <font>
      <sz val="11"/>
      <name val="Calibri"/>
      <family val="2"/>
    </font>
    <font>
      <sz val="16"/>
      <name val="Calibri"/>
      <family val="2"/>
    </font>
    <font>
      <b/>
      <sz val="16"/>
      <color theme="0"/>
      <name val="Calibri"/>
      <family val="2"/>
    </font>
    <font>
      <sz val="16"/>
      <color theme="0"/>
      <name val="Calibri"/>
      <family val="2"/>
    </font>
    <font>
      <b/>
      <sz val="11"/>
      <name val="Calibri"/>
      <family val="2"/>
    </font>
    <font>
      <sz val="8"/>
      <name val="Calibri"/>
      <family val="2"/>
    </font>
    <font>
      <sz val="10"/>
      <name val="Calibri"/>
      <family val="2"/>
    </font>
    <font>
      <sz val="12"/>
      <name val="Calibri"/>
      <family val="2"/>
    </font>
    <font>
      <b/>
      <sz val="12"/>
      <name val="Calibri"/>
      <family val="2"/>
    </font>
    <font>
      <sz val="12"/>
      <color rgb="FFFF0000"/>
      <name val="Calibri"/>
      <family val="2"/>
    </font>
    <font>
      <b/>
      <sz val="12"/>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006600"/>
        <bgColor indexed="64"/>
      </patternFill>
    </fill>
    <fill>
      <patternFill patternType="solid">
        <fgColor indexed="9"/>
        <bgColor indexed="64"/>
      </patternFill>
    </fill>
    <fill>
      <patternFill patternType="solid">
        <fgColor theme="1" tint="0.249977111117893"/>
        <bgColor indexed="64"/>
      </patternFill>
    </fill>
    <fill>
      <patternFill patternType="solid">
        <fgColor theme="9" tint="-0.499984740745262"/>
        <bgColor indexed="55"/>
      </patternFill>
    </fill>
    <fill>
      <patternFill patternType="solid">
        <fgColor theme="9" tint="-0.499984740745262"/>
        <bgColor indexed="64"/>
      </patternFill>
    </fill>
    <fill>
      <patternFill patternType="solid">
        <fgColor rgb="FFFCE0C8"/>
        <bgColor indexed="64"/>
      </patternFill>
    </fill>
    <fill>
      <patternFill patternType="solid">
        <fgColor rgb="FF99CCFF"/>
        <bgColor indexed="64"/>
      </patternFill>
    </fill>
    <fill>
      <patternFill patternType="solid">
        <fgColor rgb="FF006600"/>
        <bgColor indexed="55"/>
      </patternFill>
    </fill>
    <fill>
      <patternFill patternType="solid">
        <fgColor rgb="FFFFFF99"/>
        <bgColor indexed="64"/>
      </patternFill>
    </fill>
    <fill>
      <patternFill patternType="solid">
        <fgColor rgb="FFFFFF98"/>
        <bgColor indexed="64"/>
      </patternFill>
    </fill>
    <fill>
      <patternFill patternType="solid">
        <fgColor theme="8" tint="0.59999389629810485"/>
        <bgColor indexed="64"/>
      </patternFill>
    </fill>
    <fill>
      <patternFill patternType="solid">
        <fgColor theme="5" tint="0.79998168889431442"/>
        <bgColor indexed="64"/>
      </patternFill>
    </fill>
  </fills>
  <borders count="28">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s>
  <cellStyleXfs count="3">
    <xf numFmtId="0" fontId="0" fillId="0" borderId="0"/>
    <xf numFmtId="0" fontId="2" fillId="0" borderId="0"/>
    <xf numFmtId="0" fontId="1" fillId="0" borderId="0"/>
  </cellStyleXfs>
  <cellXfs count="113">
    <xf numFmtId="0" fontId="0" fillId="0" borderId="0" xfId="0"/>
    <xf numFmtId="0" fontId="3" fillId="2" borderId="0" xfId="1" applyFont="1" applyFill="1" applyAlignment="1" applyProtection="1">
      <alignment vertical="center"/>
      <protection hidden="1"/>
    </xf>
    <xf numFmtId="0" fontId="0" fillId="2" borderId="0" xfId="0" applyFill="1"/>
    <xf numFmtId="0" fontId="3" fillId="3" borderId="0" xfId="1" applyFont="1" applyFill="1" applyAlignment="1" applyProtection="1">
      <alignment vertical="center"/>
      <protection hidden="1"/>
    </xf>
    <xf numFmtId="0" fontId="3" fillId="4" borderId="0" xfId="1" applyFont="1" applyFill="1" applyAlignment="1" applyProtection="1">
      <alignment vertical="center"/>
      <protection hidden="1"/>
    </xf>
    <xf numFmtId="0" fontId="4" fillId="2" borderId="0" xfId="1" applyFont="1" applyFill="1" applyAlignment="1" applyProtection="1">
      <alignment vertical="center"/>
      <protection hidden="1"/>
    </xf>
    <xf numFmtId="0" fontId="5" fillId="5" borderId="0" xfId="1" applyFont="1" applyFill="1" applyAlignment="1" applyProtection="1">
      <alignment vertical="center"/>
      <protection hidden="1"/>
    </xf>
    <xf numFmtId="0" fontId="6" fillId="5" borderId="0" xfId="1" applyFont="1" applyFill="1" applyAlignment="1" applyProtection="1">
      <alignment vertical="center"/>
      <protection hidden="1"/>
    </xf>
    <xf numFmtId="0" fontId="7" fillId="4" borderId="0" xfId="1" applyFont="1" applyFill="1" applyAlignment="1" applyProtection="1">
      <alignment vertical="center"/>
      <protection hidden="1"/>
    </xf>
    <xf numFmtId="0" fontId="7" fillId="3" borderId="0" xfId="1" applyFont="1" applyFill="1" applyAlignment="1" applyProtection="1">
      <alignment vertical="center"/>
      <protection hidden="1"/>
    </xf>
    <xf numFmtId="0" fontId="8" fillId="4" borderId="0" xfId="1" applyFont="1" applyFill="1" applyAlignment="1" applyProtection="1">
      <alignment vertical="center"/>
      <protection hidden="1"/>
    </xf>
    <xf numFmtId="0" fontId="9" fillId="2" borderId="0" xfId="1" applyFont="1" applyFill="1" applyAlignment="1" applyProtection="1">
      <alignment vertical="center"/>
      <protection hidden="1"/>
    </xf>
    <xf numFmtId="0" fontId="9" fillId="4" borderId="0" xfId="1" applyFont="1" applyFill="1" applyAlignment="1" applyProtection="1">
      <alignment vertical="center"/>
      <protection hidden="1"/>
    </xf>
    <xf numFmtId="0" fontId="10" fillId="2" borderId="0" xfId="1" applyFont="1" applyFill="1" applyAlignment="1" applyProtection="1">
      <alignment vertical="center"/>
      <protection hidden="1"/>
    </xf>
    <xf numFmtId="0" fontId="10" fillId="6" borderId="0" xfId="1" applyFont="1" applyFill="1" applyAlignment="1" applyProtection="1">
      <alignment vertical="center"/>
      <protection hidden="1"/>
    </xf>
    <xf numFmtId="0" fontId="10" fillId="4" borderId="0" xfId="1" applyFont="1" applyFill="1" applyAlignment="1" applyProtection="1">
      <alignment vertical="center"/>
      <protection hidden="1"/>
    </xf>
    <xf numFmtId="0" fontId="11" fillId="4" borderId="0" xfId="1" applyFont="1" applyFill="1" applyAlignment="1" applyProtection="1">
      <alignment vertical="center"/>
      <protection hidden="1"/>
    </xf>
    <xf numFmtId="0" fontId="10" fillId="2" borderId="0" xfId="1" applyFont="1" applyFill="1" applyAlignment="1" applyProtection="1">
      <alignment horizontal="left" vertical="center" wrapText="1"/>
      <protection hidden="1"/>
    </xf>
    <xf numFmtId="0" fontId="12" fillId="2" borderId="0" xfId="1" applyFont="1" applyFill="1" applyAlignment="1" applyProtection="1">
      <alignment horizontal="left" vertical="center"/>
      <protection hidden="1"/>
    </xf>
    <xf numFmtId="0" fontId="10" fillId="4" borderId="0" xfId="1" applyFont="1" applyFill="1" applyAlignment="1" applyProtection="1">
      <alignment horizontal="left" vertical="center" wrapText="1"/>
      <protection hidden="1"/>
    </xf>
    <xf numFmtId="0" fontId="3" fillId="7" borderId="0" xfId="1" applyFont="1" applyFill="1" applyAlignment="1" applyProtection="1">
      <alignment vertical="center"/>
      <protection hidden="1"/>
    </xf>
    <xf numFmtId="0" fontId="11" fillId="4" borderId="0" xfId="2" applyFont="1" applyFill="1" applyAlignment="1" applyProtection="1">
      <alignment vertical="center"/>
      <protection hidden="1"/>
    </xf>
    <xf numFmtId="0" fontId="11" fillId="8" borderId="0" xfId="1" applyFont="1" applyFill="1" applyAlignment="1" applyProtection="1">
      <alignment vertical="center"/>
      <protection hidden="1"/>
    </xf>
    <xf numFmtId="0" fontId="10" fillId="8" borderId="0" xfId="1" applyFont="1" applyFill="1" applyAlignment="1" applyProtection="1">
      <alignment vertical="center"/>
      <protection hidden="1"/>
    </xf>
    <xf numFmtId="0" fontId="3" fillId="6" borderId="0" xfId="1" applyFont="1" applyFill="1" applyAlignment="1" applyProtection="1">
      <alignment vertical="center"/>
      <protection hidden="1"/>
    </xf>
    <xf numFmtId="0" fontId="7" fillId="2" borderId="0" xfId="1" applyFont="1" applyFill="1" applyAlignment="1" applyProtection="1">
      <alignment vertical="center"/>
      <protection hidden="1"/>
    </xf>
    <xf numFmtId="0" fontId="3" fillId="0" borderId="0" xfId="1" applyFont="1" applyAlignment="1" applyProtection="1">
      <alignment vertical="center"/>
      <protection hidden="1"/>
    </xf>
    <xf numFmtId="0" fontId="3" fillId="9" borderId="0" xfId="1" applyFont="1" applyFill="1" applyAlignment="1" applyProtection="1">
      <alignment vertical="center"/>
      <protection hidden="1"/>
    </xf>
    <xf numFmtId="0" fontId="4" fillId="0" borderId="0" xfId="1" applyFont="1" applyAlignment="1" applyProtection="1">
      <alignment vertical="center"/>
      <protection hidden="1"/>
    </xf>
    <xf numFmtId="0" fontId="4" fillId="9" borderId="0" xfId="1" applyFont="1" applyFill="1" applyAlignment="1" applyProtection="1">
      <alignment vertical="center"/>
      <protection hidden="1"/>
    </xf>
    <xf numFmtId="0" fontId="9" fillId="0" borderId="0" xfId="1" applyFont="1" applyAlignment="1">
      <alignment vertical="center"/>
    </xf>
    <xf numFmtId="0" fontId="10" fillId="10" borderId="0" xfId="1" applyFont="1" applyFill="1" applyAlignment="1" applyProtection="1">
      <alignment vertical="center"/>
      <protection hidden="1"/>
    </xf>
    <xf numFmtId="14" fontId="3" fillId="2" borderId="0" xfId="1" applyNumberFormat="1" applyFont="1" applyFill="1" applyAlignment="1">
      <alignment horizontal="center" vertical="center"/>
    </xf>
    <xf numFmtId="10" fontId="3" fillId="11" borderId="3" xfId="1" applyNumberFormat="1" applyFont="1" applyFill="1" applyBorder="1" applyAlignment="1">
      <alignment vertical="center"/>
    </xf>
    <xf numFmtId="2" fontId="3" fillId="2" borderId="0" xfId="1" applyNumberFormat="1" applyFont="1" applyFill="1" applyAlignment="1">
      <alignment horizontal="center" vertical="center"/>
    </xf>
    <xf numFmtId="10" fontId="3" fillId="11" borderId="4" xfId="1" applyNumberFormat="1" applyFont="1" applyFill="1" applyBorder="1" applyAlignment="1">
      <alignment vertical="center"/>
    </xf>
    <xf numFmtId="0" fontId="10" fillId="3" borderId="0" xfId="1" applyFont="1" applyFill="1" applyAlignment="1" applyProtection="1">
      <alignment vertical="center"/>
      <protection hidden="1"/>
    </xf>
    <xf numFmtId="0" fontId="3" fillId="2" borderId="0" xfId="1" applyFont="1" applyFill="1" applyAlignment="1">
      <alignment horizontal="center" vertical="center"/>
    </xf>
    <xf numFmtId="0" fontId="9" fillId="2" borderId="0" xfId="1" applyFont="1" applyFill="1" applyAlignment="1">
      <alignment vertical="center"/>
    </xf>
    <xf numFmtId="0" fontId="11" fillId="2" borderId="1" xfId="1" applyFont="1" applyFill="1" applyBorder="1" applyAlignment="1" applyProtection="1">
      <alignment vertical="center"/>
      <protection hidden="1"/>
    </xf>
    <xf numFmtId="0" fontId="9" fillId="2" borderId="1" xfId="1" applyFont="1" applyFill="1" applyBorder="1" applyAlignment="1">
      <alignment vertical="center"/>
    </xf>
    <xf numFmtId="0" fontId="3" fillId="2" borderId="0" xfId="1" applyFont="1" applyFill="1" applyAlignment="1">
      <alignment vertical="center"/>
    </xf>
    <xf numFmtId="0" fontId="3" fillId="2" borderId="0" xfId="1" applyFont="1" applyFill="1" applyBorder="1" applyAlignment="1" applyProtection="1">
      <alignment vertical="center"/>
      <protection hidden="1"/>
    </xf>
    <xf numFmtId="14" fontId="9" fillId="2" borderId="0" xfId="1" applyNumberFormat="1" applyFont="1" applyFill="1" applyBorder="1" applyAlignment="1">
      <alignment horizontal="center" vertical="center"/>
    </xf>
    <xf numFmtId="0" fontId="9" fillId="2" borderId="0" xfId="1" applyFont="1" applyFill="1" applyBorder="1" applyAlignment="1">
      <alignment vertical="center"/>
    </xf>
    <xf numFmtId="0" fontId="10" fillId="2" borderId="0" xfId="1" applyFont="1" applyFill="1" applyBorder="1" applyAlignment="1" applyProtection="1">
      <alignment vertical="center"/>
      <protection hidden="1"/>
    </xf>
    <xf numFmtId="0" fontId="11" fillId="2" borderId="0" xfId="1" applyFont="1" applyFill="1" applyBorder="1" applyAlignment="1" applyProtection="1">
      <alignment vertical="center"/>
      <protection hidden="1"/>
    </xf>
    <xf numFmtId="0" fontId="3" fillId="2" borderId="0" xfId="1" applyFont="1" applyFill="1" applyBorder="1" applyAlignment="1" applyProtection="1">
      <alignment horizontal="left" vertical="center" wrapText="1"/>
      <protection hidden="1"/>
    </xf>
    <xf numFmtId="0" fontId="3" fillId="2" borderId="0" xfId="1" applyFont="1" applyFill="1" applyBorder="1" applyAlignment="1">
      <alignment vertical="center"/>
    </xf>
    <xf numFmtId="14" fontId="3" fillId="2" borderId="0" xfId="1" applyNumberFormat="1" applyFont="1" applyFill="1" applyBorder="1" applyAlignment="1">
      <alignment horizontal="center" vertical="center"/>
    </xf>
    <xf numFmtId="164" fontId="3" fillId="2" borderId="0" xfId="1" applyNumberFormat="1" applyFont="1" applyFill="1" applyBorder="1" applyAlignment="1" applyProtection="1">
      <alignment vertical="center"/>
      <protection hidden="1"/>
    </xf>
    <xf numFmtId="164" fontId="3" fillId="2" borderId="0" xfId="1" applyNumberFormat="1" applyFont="1" applyFill="1" applyBorder="1" applyAlignment="1">
      <alignment vertical="center"/>
    </xf>
    <xf numFmtId="0" fontId="3" fillId="2" borderId="0" xfId="1" applyFont="1" applyFill="1" applyBorder="1" applyAlignment="1">
      <alignment horizontal="center" vertical="center"/>
    </xf>
    <xf numFmtId="0" fontId="3" fillId="2" borderId="0" xfId="1" applyFont="1" applyFill="1" applyBorder="1" applyAlignment="1" applyProtection="1">
      <alignment vertical="center" wrapText="1"/>
      <protection hidden="1"/>
    </xf>
    <xf numFmtId="165" fontId="3" fillId="2" borderId="0" xfId="1" applyNumberFormat="1" applyFont="1" applyFill="1" applyBorder="1" applyAlignment="1" applyProtection="1">
      <alignment vertical="center"/>
      <protection hidden="1"/>
    </xf>
    <xf numFmtId="14" fontId="9" fillId="2" borderId="0" xfId="1" applyNumberFormat="1" applyFont="1" applyFill="1" applyAlignment="1">
      <alignment vertical="center"/>
    </xf>
    <xf numFmtId="0" fontId="3" fillId="2" borderId="0" xfId="1" applyFont="1" applyFill="1" applyAlignment="1">
      <alignment horizontal="center" vertical="center" wrapText="1"/>
    </xf>
    <xf numFmtId="0" fontId="9" fillId="2" borderId="0" xfId="1" applyFont="1" applyFill="1" applyAlignment="1">
      <alignment horizontal="center" vertical="center" wrapText="1"/>
    </xf>
    <xf numFmtId="17" fontId="9" fillId="2" borderId="0" xfId="1" applyNumberFormat="1" applyFont="1" applyFill="1" applyAlignment="1">
      <alignment vertical="center" wrapText="1"/>
    </xf>
    <xf numFmtId="0" fontId="3" fillId="2" borderId="0" xfId="1" applyFont="1" applyFill="1" applyAlignment="1">
      <alignment vertical="center" wrapText="1"/>
    </xf>
    <xf numFmtId="0" fontId="9" fillId="2" borderId="0" xfId="1" applyFont="1" applyFill="1" applyAlignment="1">
      <alignment vertical="center" wrapText="1"/>
    </xf>
    <xf numFmtId="10" fontId="9" fillId="2" borderId="0" xfId="1" applyNumberFormat="1" applyFont="1" applyFill="1" applyAlignment="1">
      <alignment vertical="center" wrapText="1"/>
    </xf>
    <xf numFmtId="0" fontId="0" fillId="7" borderId="0" xfId="0" applyFill="1"/>
    <xf numFmtId="10" fontId="3" fillId="12" borderId="4" xfId="1" applyNumberFormat="1" applyFont="1" applyFill="1" applyBorder="1" applyAlignment="1">
      <alignment vertical="center"/>
    </xf>
    <xf numFmtId="0" fontId="0" fillId="2" borderId="5" xfId="0" applyFill="1" applyBorder="1"/>
    <xf numFmtId="0" fontId="0" fillId="2" borderId="0" xfId="0" applyFill="1" applyBorder="1"/>
    <xf numFmtId="0" fontId="0" fillId="2" borderId="7" xfId="0" applyFill="1" applyBorder="1"/>
    <xf numFmtId="0" fontId="0" fillId="2" borderId="8" xfId="0" applyFill="1" applyBorder="1"/>
    <xf numFmtId="0" fontId="0" fillId="2" borderId="9" xfId="0" applyFill="1" applyBorder="1"/>
    <xf numFmtId="0" fontId="0" fillId="2" borderId="6" xfId="0" applyFill="1" applyBorder="1"/>
    <xf numFmtId="0" fontId="0" fillId="2" borderId="10" xfId="0" applyFill="1" applyBorder="1"/>
    <xf numFmtId="0" fontId="0" fillId="2" borderId="13" xfId="0" applyFill="1" applyBorder="1"/>
    <xf numFmtId="0" fontId="0" fillId="2" borderId="15" xfId="0" applyFill="1" applyBorder="1"/>
    <xf numFmtId="0" fontId="0" fillId="2" borderId="21" xfId="0" applyFill="1" applyBorder="1"/>
    <xf numFmtId="0" fontId="0" fillId="2" borderId="22" xfId="0" applyFill="1" applyBorder="1"/>
    <xf numFmtId="0" fontId="0" fillId="2" borderId="23" xfId="0" applyFill="1" applyBorder="1"/>
    <xf numFmtId="11" fontId="0" fillId="12" borderId="8" xfId="0" applyNumberFormat="1" applyFill="1" applyBorder="1"/>
    <xf numFmtId="11" fontId="0" fillId="12" borderId="7" xfId="0" applyNumberFormat="1" applyFill="1" applyBorder="1"/>
    <xf numFmtId="11" fontId="0" fillId="12" borderId="6" xfId="0" applyNumberFormat="1" applyFill="1" applyBorder="1"/>
    <xf numFmtId="11" fontId="0" fillId="12" borderId="3" xfId="0" applyNumberFormat="1" applyFill="1" applyBorder="1"/>
    <xf numFmtId="11" fontId="0" fillId="12" borderId="14" xfId="0" applyNumberFormat="1" applyFill="1" applyBorder="1"/>
    <xf numFmtId="11" fontId="0" fillId="12" borderId="19" xfId="0" applyNumberFormat="1" applyFill="1" applyBorder="1"/>
    <xf numFmtId="11" fontId="0" fillId="12" borderId="16" xfId="0" applyNumberFormat="1" applyFill="1" applyBorder="1"/>
    <xf numFmtId="11" fontId="0" fillId="12" borderId="17" xfId="0" applyNumberFormat="1" applyFill="1" applyBorder="1"/>
    <xf numFmtId="11" fontId="0" fillId="12" borderId="20" xfId="0" applyNumberFormat="1" applyFill="1" applyBorder="1"/>
    <xf numFmtId="11" fontId="0" fillId="12" borderId="11" xfId="0" applyNumberFormat="1" applyFill="1" applyBorder="1"/>
    <xf numFmtId="11" fontId="0" fillId="12" borderId="12" xfId="0" applyNumberFormat="1" applyFill="1" applyBorder="1"/>
    <xf numFmtId="11" fontId="0" fillId="12" borderId="18" xfId="0" applyNumberFormat="1" applyFill="1" applyBorder="1"/>
    <xf numFmtId="10" fontId="0" fillId="2" borderId="0" xfId="0" applyNumberFormat="1" applyFill="1"/>
    <xf numFmtId="10" fontId="0" fillId="13" borderId="3" xfId="0" applyNumberFormat="1" applyFill="1" applyBorder="1"/>
    <xf numFmtId="0" fontId="0" fillId="2" borderId="0" xfId="0" applyFill="1" applyAlignment="1">
      <alignment horizontal="center" vertical="center"/>
    </xf>
    <xf numFmtId="10" fontId="0" fillId="12" borderId="3" xfId="0" applyNumberFormat="1" applyFill="1" applyBorder="1"/>
    <xf numFmtId="0" fontId="0" fillId="2" borderId="0" xfId="0" applyFill="1" applyAlignment="1">
      <alignment horizontal="center"/>
    </xf>
    <xf numFmtId="0" fontId="0" fillId="2" borderId="3" xfId="0" applyFill="1" applyBorder="1"/>
    <xf numFmtId="0" fontId="0" fillId="2" borderId="24" xfId="0" applyFill="1" applyBorder="1"/>
    <xf numFmtId="0" fontId="0" fillId="2" borderId="4" xfId="0" applyFill="1" applyBorder="1"/>
    <xf numFmtId="2" fontId="0" fillId="12" borderId="7" xfId="0" applyNumberFormat="1" applyFill="1" applyBorder="1"/>
    <xf numFmtId="2" fontId="0" fillId="12" borderId="3" xfId="0" applyNumberFormat="1" applyFill="1" applyBorder="1"/>
    <xf numFmtId="0" fontId="0" fillId="14" borderId="0" xfId="0" applyFill="1"/>
    <xf numFmtId="0" fontId="13" fillId="14" borderId="0" xfId="0" applyFont="1" applyFill="1"/>
    <xf numFmtId="0" fontId="0" fillId="14" borderId="0" xfId="0" applyFill="1" applyAlignment="1">
      <alignment vertical="top" wrapText="1"/>
    </xf>
    <xf numFmtId="0" fontId="11" fillId="2" borderId="0" xfId="1" applyFont="1" applyFill="1" applyAlignment="1" applyProtection="1">
      <alignment vertical="center"/>
      <protection hidden="1"/>
    </xf>
    <xf numFmtId="0" fontId="10" fillId="2" borderId="0" xfId="1" applyFont="1" applyFill="1" applyAlignment="1" applyProtection="1">
      <alignment horizontal="left" vertical="top" wrapText="1"/>
      <protection hidden="1"/>
    </xf>
    <xf numFmtId="0" fontId="10" fillId="4" borderId="0" xfId="1" applyFont="1" applyFill="1" applyAlignment="1" applyProtection="1">
      <alignment horizontal="left" vertical="center" wrapText="1"/>
      <protection hidden="1"/>
    </xf>
    <xf numFmtId="0" fontId="10" fillId="8" borderId="0" xfId="1" applyFont="1" applyFill="1" applyAlignment="1" applyProtection="1">
      <alignment horizontal="left" vertical="center" wrapText="1"/>
      <protection hidden="1"/>
    </xf>
    <xf numFmtId="0" fontId="11" fillId="2" borderId="0" xfId="1" applyFont="1" applyFill="1" applyBorder="1" applyAlignment="1" applyProtection="1">
      <alignment vertical="center"/>
      <protection hidden="1"/>
    </xf>
    <xf numFmtId="0" fontId="3" fillId="2" borderId="0" xfId="1" applyFont="1" applyFill="1" applyBorder="1" applyAlignment="1" applyProtection="1">
      <alignment horizontal="left" vertical="center" wrapText="1"/>
      <protection hidden="1"/>
    </xf>
    <xf numFmtId="0" fontId="11" fillId="2" borderId="1" xfId="1" applyFont="1" applyFill="1" applyBorder="1" applyAlignment="1" applyProtection="1">
      <alignment vertical="center"/>
      <protection hidden="1"/>
    </xf>
    <xf numFmtId="0" fontId="3" fillId="2" borderId="2" xfId="1" applyFont="1" applyFill="1" applyBorder="1" applyAlignment="1" applyProtection="1">
      <alignment horizontal="left" vertical="center" wrapText="1"/>
      <protection hidden="1"/>
    </xf>
    <xf numFmtId="0" fontId="0" fillId="2" borderId="27" xfId="0" applyFill="1" applyBorder="1" applyAlignment="1">
      <alignment horizontal="center"/>
    </xf>
    <xf numFmtId="0" fontId="0" fillId="2" borderId="25" xfId="0" applyFill="1" applyBorder="1" applyAlignment="1">
      <alignment horizontal="center"/>
    </xf>
    <xf numFmtId="0" fontId="0" fillId="2" borderId="26" xfId="0" applyFill="1" applyBorder="1" applyAlignment="1">
      <alignment horizontal="center"/>
    </xf>
    <xf numFmtId="0" fontId="0" fillId="14" borderId="0" xfId="0" applyFill="1" applyAlignment="1">
      <alignment horizontal="left" vertical="top" wrapText="1"/>
    </xf>
  </cellXfs>
  <cellStyles count="3">
    <cellStyle name="Normal" xfId="0" builtinId="0"/>
    <cellStyle name="Normal 2" xfId="2"/>
    <cellStyle name="Normal 2 2" xfId="1"/>
  </cellStyles>
  <dxfs count="0"/>
  <tableStyles count="0" defaultTableStyle="TableStyleMedium2" defaultPivotStyle="PivotStyleLight16"/>
  <colors>
    <mruColors>
      <color rgb="FFFFFF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tabSelected="1" workbookViewId="0">
      <selection activeCell="F67" sqref="F67"/>
    </sheetView>
  </sheetViews>
  <sheetFormatPr defaultColWidth="10.875" defaultRowHeight="15.75" x14ac:dyDescent="0.25"/>
  <cols>
    <col min="1" max="1" width="3.625" style="2" customWidth="1"/>
    <col min="2" max="2" width="1.125" style="2" customWidth="1"/>
    <col min="3" max="3" width="3.125" style="2" customWidth="1"/>
    <col min="4" max="4" width="23.375" style="2" customWidth="1"/>
    <col min="5" max="5" width="3.625" style="2" customWidth="1"/>
    <col min="6" max="6" width="21.5" style="2" customWidth="1"/>
    <col min="7" max="7" width="25.625" style="2" customWidth="1"/>
    <col min="8" max="8" width="17.125" style="2" customWidth="1"/>
    <col min="9" max="9" width="14.625" style="2" customWidth="1"/>
    <col min="10" max="10" width="21.5" style="2" customWidth="1"/>
    <col min="11" max="11" width="18.125" style="2" customWidth="1"/>
    <col min="12" max="12" width="2.5" style="2" customWidth="1"/>
    <col min="13" max="14" width="9.125" style="2" customWidth="1"/>
    <col min="15" max="16384" width="10.875" style="2"/>
  </cols>
  <sheetData>
    <row r="1" spans="1:14" x14ac:dyDescent="0.25">
      <c r="A1" s="1"/>
      <c r="B1" s="1"/>
      <c r="C1" s="1"/>
      <c r="D1" s="1"/>
      <c r="E1" s="1"/>
      <c r="F1" s="1"/>
      <c r="G1" s="1"/>
      <c r="H1" s="1"/>
      <c r="I1" s="1"/>
      <c r="J1" s="1"/>
      <c r="K1" s="1"/>
      <c r="L1" s="1"/>
      <c r="M1" s="1"/>
      <c r="N1" s="1"/>
    </row>
    <row r="2" spans="1:14" ht="0.95" customHeight="1" x14ac:dyDescent="0.25">
      <c r="A2" s="1"/>
      <c r="B2" s="3"/>
      <c r="C2" s="3"/>
      <c r="D2" s="3"/>
      <c r="E2" s="3"/>
      <c r="F2" s="3"/>
      <c r="G2" s="3"/>
      <c r="H2" s="3"/>
      <c r="I2" s="3"/>
      <c r="J2" s="3"/>
      <c r="K2" s="3"/>
      <c r="L2" s="1"/>
      <c r="M2" s="1"/>
      <c r="N2" s="1"/>
    </row>
    <row r="3" spans="1:14" ht="0.95" customHeight="1" x14ac:dyDescent="0.25">
      <c r="A3" s="1"/>
      <c r="B3" s="4"/>
      <c r="C3" s="4"/>
      <c r="D3" s="4"/>
      <c r="E3" s="4"/>
      <c r="F3" s="4"/>
      <c r="G3" s="4"/>
      <c r="H3" s="4"/>
      <c r="I3" s="4"/>
      <c r="J3" s="4"/>
      <c r="K3" s="4"/>
      <c r="L3" s="1"/>
      <c r="M3" s="1"/>
      <c r="N3" s="1"/>
    </row>
    <row r="4" spans="1:14" ht="21" x14ac:dyDescent="0.25">
      <c r="A4" s="5"/>
      <c r="B4" s="6" t="s">
        <v>0</v>
      </c>
      <c r="C4" s="6"/>
      <c r="D4" s="7"/>
      <c r="E4" s="7"/>
      <c r="F4" s="7"/>
      <c r="G4" s="7"/>
      <c r="H4" s="7"/>
      <c r="I4" s="7"/>
      <c r="J4" s="7"/>
      <c r="K4" s="7"/>
      <c r="L4" s="5"/>
      <c r="M4" s="5"/>
      <c r="N4" s="5"/>
    </row>
    <row r="5" spans="1:14" ht="2.1" customHeight="1" x14ac:dyDescent="0.25">
      <c r="A5" s="1"/>
      <c r="B5" s="8"/>
      <c r="C5" s="8"/>
      <c r="D5" s="4"/>
      <c r="E5" s="4"/>
      <c r="F5" s="4"/>
      <c r="G5" s="4"/>
      <c r="H5" s="4"/>
      <c r="I5" s="4"/>
      <c r="J5" s="4"/>
      <c r="K5" s="4"/>
      <c r="L5" s="1"/>
      <c r="M5" s="1"/>
      <c r="N5" s="1"/>
    </row>
    <row r="6" spans="1:14" ht="0.95" customHeight="1" x14ac:dyDescent="0.25">
      <c r="A6" s="1"/>
      <c r="B6" s="9"/>
      <c r="C6" s="9"/>
      <c r="D6" s="3"/>
      <c r="E6" s="3"/>
      <c r="F6" s="3"/>
      <c r="G6" s="3"/>
      <c r="H6" s="3"/>
      <c r="I6" s="3"/>
      <c r="J6" s="3"/>
      <c r="K6" s="3"/>
      <c r="L6" s="1"/>
      <c r="M6" s="1"/>
      <c r="N6" s="1"/>
    </row>
    <row r="7" spans="1:14" x14ac:dyDescent="0.25">
      <c r="A7" s="1"/>
      <c r="B7" s="10" t="s">
        <v>1</v>
      </c>
      <c r="C7" s="10"/>
      <c r="D7" s="4"/>
      <c r="E7" s="4"/>
      <c r="F7" s="4"/>
      <c r="G7" s="4"/>
      <c r="H7" s="4"/>
      <c r="I7" s="4"/>
      <c r="J7" s="4"/>
      <c r="K7" s="4"/>
      <c r="L7" s="1"/>
      <c r="M7" s="1"/>
      <c r="N7" s="1"/>
    </row>
    <row r="8" spans="1:14" x14ac:dyDescent="0.25">
      <c r="A8" s="1"/>
      <c r="B8" s="1"/>
      <c r="C8" s="11"/>
      <c r="D8" s="11"/>
      <c r="E8" s="12"/>
      <c r="F8" s="12"/>
      <c r="G8" s="12"/>
      <c r="H8" s="12"/>
      <c r="I8" s="12"/>
      <c r="J8" s="12"/>
      <c r="K8" s="12"/>
      <c r="L8" s="1"/>
      <c r="M8" s="1"/>
      <c r="N8" s="1"/>
    </row>
    <row r="9" spans="1:14" x14ac:dyDescent="0.25">
      <c r="A9" s="13"/>
      <c r="B9" s="14"/>
      <c r="C9" s="15"/>
      <c r="D9" s="16" t="s">
        <v>2</v>
      </c>
      <c r="E9" s="103" t="s">
        <v>64</v>
      </c>
      <c r="F9" s="103"/>
      <c r="G9" s="103"/>
      <c r="H9" s="103"/>
      <c r="I9" s="103"/>
      <c r="J9" s="103"/>
      <c r="K9" s="103"/>
      <c r="L9" s="17"/>
      <c r="M9" s="18"/>
      <c r="N9" s="17"/>
    </row>
    <row r="10" spans="1:14" x14ac:dyDescent="0.25">
      <c r="A10" s="13"/>
      <c r="B10" s="14"/>
      <c r="C10" s="15"/>
      <c r="D10" s="16"/>
      <c r="E10" s="103"/>
      <c r="F10" s="103"/>
      <c r="G10" s="103"/>
      <c r="H10" s="103"/>
      <c r="I10" s="103"/>
      <c r="J10" s="103"/>
      <c r="K10" s="103"/>
      <c r="L10" s="17"/>
      <c r="M10" s="17"/>
      <c r="N10" s="17"/>
    </row>
    <row r="11" spans="1:14" x14ac:dyDescent="0.25">
      <c r="A11" s="13"/>
      <c r="B11" s="14"/>
      <c r="C11" s="15"/>
      <c r="D11" s="16"/>
      <c r="E11" s="19"/>
      <c r="F11" s="19"/>
      <c r="G11" s="19"/>
      <c r="H11" s="19"/>
      <c r="I11" s="19"/>
      <c r="J11" s="19"/>
      <c r="K11" s="19"/>
      <c r="L11" s="17"/>
      <c r="M11" s="17"/>
      <c r="N11" s="17"/>
    </row>
    <row r="12" spans="1:14" x14ac:dyDescent="0.25">
      <c r="A12" s="13"/>
      <c r="B12" s="14"/>
      <c r="C12" s="15"/>
      <c r="D12" s="16" t="s">
        <v>3</v>
      </c>
      <c r="E12" s="103" t="s">
        <v>65</v>
      </c>
      <c r="F12" s="103"/>
      <c r="G12" s="103"/>
      <c r="H12" s="103"/>
      <c r="I12" s="103"/>
      <c r="J12" s="103"/>
      <c r="K12" s="103"/>
      <c r="L12" s="13"/>
      <c r="M12" s="13"/>
      <c r="N12" s="13"/>
    </row>
    <row r="13" spans="1:14" x14ac:dyDescent="0.25">
      <c r="A13" s="13"/>
      <c r="B13" s="14"/>
      <c r="C13" s="15"/>
      <c r="D13" s="16"/>
      <c r="E13" s="103"/>
      <c r="F13" s="103"/>
      <c r="G13" s="103"/>
      <c r="H13" s="103"/>
      <c r="I13" s="103"/>
      <c r="J13" s="103"/>
      <c r="K13" s="103"/>
      <c r="L13" s="13"/>
      <c r="M13" s="13"/>
      <c r="N13" s="13"/>
    </row>
    <row r="14" spans="1:14" x14ac:dyDescent="0.25">
      <c r="A14" s="13"/>
      <c r="B14" s="14"/>
      <c r="C14" s="15"/>
      <c r="D14" s="16"/>
      <c r="E14" s="19"/>
      <c r="F14" s="19"/>
      <c r="G14" s="19"/>
      <c r="H14" s="19"/>
      <c r="I14" s="19"/>
      <c r="J14" s="19"/>
      <c r="K14" s="19"/>
      <c r="L14" s="13"/>
      <c r="M14" s="13"/>
      <c r="N14" s="13"/>
    </row>
    <row r="15" spans="1:14" x14ac:dyDescent="0.25">
      <c r="A15" s="13"/>
      <c r="B15" s="14"/>
      <c r="C15" s="15"/>
      <c r="D15" s="16" t="s">
        <v>4</v>
      </c>
      <c r="E15" s="103" t="s">
        <v>5</v>
      </c>
      <c r="F15" s="103"/>
      <c r="G15" s="103"/>
      <c r="H15" s="103"/>
      <c r="I15" s="103"/>
      <c r="J15" s="103"/>
      <c r="K15" s="103"/>
      <c r="L15" s="13"/>
      <c r="M15" s="13"/>
      <c r="N15" s="13"/>
    </row>
    <row r="16" spans="1:14" x14ac:dyDescent="0.25">
      <c r="A16" s="13"/>
      <c r="B16" s="14"/>
      <c r="C16" s="15"/>
      <c r="D16" s="16"/>
      <c r="E16" s="103"/>
      <c r="F16" s="103"/>
      <c r="G16" s="103"/>
      <c r="H16" s="103"/>
      <c r="I16" s="103"/>
      <c r="J16" s="103"/>
      <c r="K16" s="103"/>
      <c r="L16" s="13"/>
      <c r="M16" s="13"/>
      <c r="N16" s="13"/>
    </row>
    <row r="17" spans="1:14" x14ac:dyDescent="0.25">
      <c r="A17" s="13"/>
      <c r="B17" s="14"/>
      <c r="C17" s="15"/>
      <c r="D17" s="16"/>
      <c r="E17" s="19"/>
      <c r="F17" s="19"/>
      <c r="G17" s="19"/>
      <c r="H17" s="19"/>
      <c r="I17" s="19"/>
      <c r="J17" s="19"/>
      <c r="K17" s="19"/>
      <c r="L17" s="13"/>
      <c r="M17" s="13"/>
      <c r="N17" s="13"/>
    </row>
    <row r="18" spans="1:14" x14ac:dyDescent="0.25">
      <c r="A18" s="13"/>
      <c r="B18" s="14"/>
      <c r="C18" s="15"/>
      <c r="D18" s="16" t="s">
        <v>6</v>
      </c>
      <c r="E18" s="103" t="s">
        <v>7</v>
      </c>
      <c r="F18" s="103"/>
      <c r="G18" s="103"/>
      <c r="H18" s="103"/>
      <c r="I18" s="103"/>
      <c r="J18" s="103"/>
      <c r="K18" s="103"/>
      <c r="L18" s="17"/>
      <c r="M18" s="17"/>
      <c r="N18" s="17"/>
    </row>
    <row r="19" spans="1:14" x14ac:dyDescent="0.25">
      <c r="A19" s="13"/>
      <c r="B19" s="14"/>
      <c r="C19" s="13"/>
      <c r="D19" s="16"/>
      <c r="E19" s="19"/>
      <c r="F19" s="19"/>
      <c r="G19" s="19"/>
      <c r="H19" s="19"/>
      <c r="I19" s="19"/>
      <c r="J19" s="19"/>
      <c r="K19" s="19"/>
      <c r="L19" s="17"/>
      <c r="M19" s="17"/>
      <c r="N19" s="17"/>
    </row>
    <row r="20" spans="1:14" x14ac:dyDescent="0.25">
      <c r="A20" s="1"/>
      <c r="B20" s="20"/>
      <c r="C20" s="1"/>
      <c r="D20" s="21" t="s">
        <v>8</v>
      </c>
      <c r="E20" s="22" t="s">
        <v>66</v>
      </c>
      <c r="F20" s="23"/>
      <c r="G20" s="23"/>
      <c r="H20" s="23"/>
      <c r="I20" s="23"/>
      <c r="J20" s="23"/>
      <c r="K20" s="23"/>
      <c r="L20" s="23"/>
      <c r="M20" s="1"/>
      <c r="N20" s="1"/>
    </row>
    <row r="21" spans="1:14" x14ac:dyDescent="0.25">
      <c r="A21" s="1"/>
      <c r="B21" s="20"/>
      <c r="C21" s="1"/>
      <c r="D21" s="1"/>
      <c r="E21" s="23"/>
      <c r="F21" s="23"/>
      <c r="G21" s="23"/>
      <c r="H21" s="23"/>
      <c r="I21" s="23"/>
      <c r="J21" s="23"/>
      <c r="K21" s="23"/>
      <c r="L21" s="23"/>
      <c r="M21" s="1"/>
      <c r="N21" s="1"/>
    </row>
    <row r="22" spans="1:14" x14ac:dyDescent="0.25">
      <c r="A22" s="1"/>
      <c r="B22" s="24"/>
      <c r="C22" s="1"/>
      <c r="D22" s="25" t="s">
        <v>9</v>
      </c>
      <c r="E22" s="104" t="s">
        <v>67</v>
      </c>
      <c r="F22" s="104"/>
      <c r="G22" s="104"/>
      <c r="H22" s="104"/>
      <c r="I22" s="104"/>
      <c r="J22" s="104"/>
      <c r="K22" s="104"/>
      <c r="L22" s="104"/>
      <c r="M22" s="1"/>
      <c r="N22" s="1"/>
    </row>
    <row r="23" spans="1:14" ht="15" customHeight="1" x14ac:dyDescent="0.25">
      <c r="A23" s="1"/>
      <c r="B23" s="24"/>
      <c r="C23" s="1"/>
      <c r="D23" s="1"/>
      <c r="E23" s="104"/>
      <c r="F23" s="104"/>
      <c r="G23" s="104"/>
      <c r="H23" s="104"/>
      <c r="I23" s="104"/>
      <c r="J23" s="104"/>
      <c r="K23" s="104"/>
      <c r="L23" s="104"/>
      <c r="M23" s="1"/>
      <c r="N23" s="1"/>
    </row>
    <row r="24" spans="1:14" x14ac:dyDescent="0.25">
      <c r="A24" s="1"/>
      <c r="B24" s="24"/>
      <c r="C24" s="1"/>
      <c r="D24" s="1"/>
      <c r="E24" s="104"/>
      <c r="F24" s="104"/>
      <c r="G24" s="104"/>
      <c r="H24" s="104"/>
      <c r="I24" s="104"/>
      <c r="J24" s="104"/>
      <c r="K24" s="104"/>
      <c r="L24" s="104"/>
      <c r="M24" s="1"/>
      <c r="N24" s="1"/>
    </row>
    <row r="25" spans="1:14" x14ac:dyDescent="0.25">
      <c r="A25" s="1"/>
      <c r="B25" s="20"/>
      <c r="C25" s="1"/>
      <c r="D25" s="1"/>
      <c r="E25" s="104"/>
      <c r="F25" s="104"/>
      <c r="G25" s="104"/>
      <c r="H25" s="104"/>
      <c r="I25" s="104"/>
      <c r="J25" s="104"/>
      <c r="K25" s="104"/>
      <c r="L25" s="104"/>
      <c r="M25" s="1"/>
      <c r="N25" s="1"/>
    </row>
    <row r="26" spans="1:14" x14ac:dyDescent="0.25">
      <c r="A26" s="1"/>
      <c r="B26" s="20"/>
      <c r="C26" s="1"/>
      <c r="D26" s="1"/>
      <c r="E26" s="104"/>
      <c r="F26" s="104"/>
      <c r="G26" s="104"/>
      <c r="H26" s="104"/>
      <c r="I26" s="104"/>
      <c r="J26" s="104"/>
      <c r="K26" s="104"/>
      <c r="L26" s="104"/>
      <c r="M26" s="1"/>
      <c r="N26" s="1"/>
    </row>
    <row r="27" spans="1:14" x14ac:dyDescent="0.25">
      <c r="A27" s="1"/>
      <c r="B27" s="20"/>
      <c r="C27" s="1"/>
      <c r="D27" s="1"/>
      <c r="E27" s="23"/>
      <c r="F27" s="23"/>
      <c r="G27" s="23"/>
      <c r="H27" s="23"/>
      <c r="I27" s="23"/>
      <c r="J27" s="23"/>
      <c r="K27" s="23"/>
      <c r="L27" s="23"/>
      <c r="M27" s="1"/>
      <c r="N27" s="1"/>
    </row>
    <row r="28" spans="1:14" x14ac:dyDescent="0.25">
      <c r="A28" s="1"/>
      <c r="B28" s="20"/>
      <c r="C28" s="1"/>
      <c r="D28" s="1"/>
      <c r="E28" s="101"/>
      <c r="F28" s="13"/>
      <c r="G28" s="13"/>
      <c r="H28" s="13"/>
      <c r="I28" s="13"/>
      <c r="J28" s="13"/>
      <c r="K28" s="13"/>
      <c r="L28" s="13"/>
      <c r="M28" s="1"/>
      <c r="N28" s="1"/>
    </row>
    <row r="29" spans="1:14" x14ac:dyDescent="0.25">
      <c r="A29" s="1"/>
      <c r="B29" s="1"/>
      <c r="C29" s="1"/>
      <c r="D29" s="1"/>
      <c r="E29" s="13"/>
      <c r="F29" s="13"/>
      <c r="G29" s="13"/>
      <c r="H29" s="13"/>
      <c r="I29" s="13"/>
      <c r="J29" s="13"/>
      <c r="K29" s="13"/>
      <c r="L29" s="13"/>
      <c r="M29" s="1"/>
      <c r="N29" s="1"/>
    </row>
    <row r="30" spans="1:14" x14ac:dyDescent="0.25">
      <c r="A30" s="1"/>
      <c r="B30" s="1"/>
      <c r="C30" s="1"/>
      <c r="D30" s="1"/>
      <c r="E30" s="102"/>
      <c r="F30" s="102"/>
      <c r="G30" s="102"/>
      <c r="H30" s="102"/>
      <c r="I30" s="102"/>
      <c r="J30" s="102"/>
      <c r="K30" s="102"/>
      <c r="L30" s="102"/>
      <c r="M30" s="1"/>
      <c r="N30" s="1"/>
    </row>
    <row r="31" spans="1:14" x14ac:dyDescent="0.25">
      <c r="A31" s="1"/>
      <c r="B31" s="1"/>
      <c r="C31" s="1"/>
      <c r="D31" s="1"/>
      <c r="E31" s="102"/>
      <c r="F31" s="102"/>
      <c r="G31" s="102"/>
      <c r="H31" s="102"/>
      <c r="I31" s="102"/>
      <c r="J31" s="102"/>
      <c r="K31" s="102"/>
      <c r="L31" s="102"/>
      <c r="M31" s="1"/>
      <c r="N31" s="1"/>
    </row>
    <row r="32" spans="1:14" x14ac:dyDescent="0.25">
      <c r="A32" s="1"/>
      <c r="B32" s="1"/>
      <c r="C32" s="1"/>
      <c r="D32" s="1"/>
      <c r="E32" s="102"/>
      <c r="F32" s="102"/>
      <c r="G32" s="102"/>
      <c r="H32" s="102"/>
      <c r="I32" s="102"/>
      <c r="J32" s="102"/>
      <c r="K32" s="102"/>
      <c r="L32" s="102"/>
      <c r="M32" s="1"/>
      <c r="N32" s="1"/>
    </row>
    <row r="33" spans="1:14" x14ac:dyDescent="0.25">
      <c r="A33" s="1"/>
      <c r="B33" s="1"/>
      <c r="C33" s="1"/>
      <c r="D33" s="1"/>
      <c r="E33" s="1"/>
      <c r="F33" s="1"/>
      <c r="G33" s="1"/>
      <c r="H33" s="1"/>
      <c r="I33" s="1"/>
      <c r="J33" s="1"/>
      <c r="K33" s="1"/>
      <c r="L33" s="1"/>
      <c r="M33" s="1"/>
      <c r="N33" s="1"/>
    </row>
    <row r="34" spans="1:14" x14ac:dyDescent="0.25">
      <c r="A34" s="1"/>
      <c r="B34" s="1"/>
      <c r="C34" s="1"/>
      <c r="D34" s="1"/>
      <c r="E34" s="1"/>
      <c r="F34" s="1"/>
      <c r="G34" s="1"/>
      <c r="H34" s="1"/>
      <c r="I34" s="1"/>
      <c r="J34" s="1"/>
      <c r="K34" s="1"/>
      <c r="L34" s="1"/>
      <c r="M34" s="1"/>
      <c r="N34" s="1"/>
    </row>
    <row r="35" spans="1:14" x14ac:dyDescent="0.25">
      <c r="A35" s="1"/>
      <c r="B35" s="1"/>
      <c r="C35" s="1"/>
      <c r="D35" s="1"/>
      <c r="E35" s="1"/>
      <c r="F35" s="1"/>
      <c r="G35" s="1"/>
      <c r="H35" s="1"/>
      <c r="I35" s="1"/>
      <c r="J35" s="1"/>
      <c r="K35" s="1"/>
      <c r="L35" s="1"/>
      <c r="M35" s="1"/>
      <c r="N35" s="1"/>
    </row>
    <row r="36" spans="1:14" x14ac:dyDescent="0.25">
      <c r="A36" s="1"/>
      <c r="B36" s="1"/>
      <c r="C36" s="1"/>
      <c r="D36" s="1"/>
      <c r="E36" s="1"/>
      <c r="F36" s="1"/>
      <c r="G36" s="1"/>
      <c r="H36" s="1"/>
      <c r="I36" s="1"/>
      <c r="J36" s="1"/>
      <c r="K36" s="1"/>
      <c r="L36" s="1"/>
      <c r="M36" s="1"/>
      <c r="N36" s="1"/>
    </row>
    <row r="37" spans="1:14" x14ac:dyDescent="0.25">
      <c r="A37" s="1"/>
      <c r="B37" s="1"/>
      <c r="C37" s="1"/>
      <c r="D37" s="1"/>
      <c r="E37" s="1"/>
      <c r="F37" s="1"/>
      <c r="G37" s="1"/>
      <c r="H37" s="1"/>
      <c r="I37" s="1"/>
      <c r="J37" s="1"/>
      <c r="K37" s="1"/>
      <c r="L37" s="1"/>
      <c r="M37" s="1"/>
      <c r="N37" s="1"/>
    </row>
    <row r="38" spans="1:14" x14ac:dyDescent="0.25">
      <c r="A38" s="1"/>
      <c r="B38" s="1"/>
      <c r="C38" s="1"/>
      <c r="D38" s="1"/>
      <c r="E38" s="1"/>
      <c r="F38" s="1"/>
      <c r="G38" s="1"/>
      <c r="H38" s="1"/>
      <c r="I38" s="1"/>
      <c r="J38" s="1"/>
      <c r="K38" s="1"/>
      <c r="L38" s="1"/>
      <c r="M38" s="1"/>
      <c r="N38" s="1"/>
    </row>
    <row r="39" spans="1:14" x14ac:dyDescent="0.25">
      <c r="A39" s="1"/>
      <c r="B39" s="1"/>
      <c r="C39" s="1"/>
      <c r="D39" s="1"/>
      <c r="E39" s="1"/>
      <c r="F39" s="1"/>
      <c r="G39" s="1"/>
      <c r="H39" s="1"/>
      <c r="I39" s="1"/>
      <c r="J39" s="1"/>
      <c r="K39" s="1"/>
      <c r="L39" s="1"/>
      <c r="M39" s="1"/>
      <c r="N39" s="1"/>
    </row>
    <row r="40" spans="1:14" x14ac:dyDescent="0.25">
      <c r="A40" s="1"/>
      <c r="B40" s="1"/>
      <c r="C40" s="1"/>
      <c r="D40" s="1"/>
      <c r="E40" s="1"/>
      <c r="F40" s="1"/>
      <c r="G40" s="1"/>
      <c r="H40" s="1"/>
      <c r="I40" s="1"/>
      <c r="J40" s="1"/>
      <c r="K40" s="1"/>
      <c r="L40" s="1"/>
      <c r="M40" s="1"/>
      <c r="N40" s="1"/>
    </row>
    <row r="41" spans="1:14" x14ac:dyDescent="0.25">
      <c r="A41" s="1"/>
      <c r="B41" s="1"/>
      <c r="C41" s="1"/>
      <c r="D41" s="1"/>
      <c r="M41" s="1"/>
      <c r="N41" s="1"/>
    </row>
  </sheetData>
  <mergeCells count="6">
    <mergeCell ref="E30:L32"/>
    <mergeCell ref="E9:K10"/>
    <mergeCell ref="E12:K13"/>
    <mergeCell ref="E15:K16"/>
    <mergeCell ref="E18:K18"/>
    <mergeCell ref="E22:L26"/>
  </mergeCell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O29" sqref="O29"/>
    </sheetView>
  </sheetViews>
  <sheetFormatPr defaultColWidth="11" defaultRowHeight="15.75" x14ac:dyDescent="0.25"/>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144"/>
  <sheetViews>
    <sheetView workbookViewId="0">
      <selection activeCell="G161" sqref="G161"/>
    </sheetView>
  </sheetViews>
  <sheetFormatPr defaultColWidth="10" defaultRowHeight="15" x14ac:dyDescent="0.25"/>
  <cols>
    <col min="1" max="1" width="3.125" style="1" customWidth="1"/>
    <col min="2" max="3" width="0.625" style="26" customWidth="1"/>
    <col min="4" max="4" width="9.875" style="26" customWidth="1"/>
    <col min="5" max="10" width="13.875" style="30" customWidth="1"/>
    <col min="11" max="11" width="18.125" style="30" customWidth="1"/>
    <col min="12" max="12" width="13.875" style="30" customWidth="1"/>
    <col min="13" max="13" width="18.125" style="30" customWidth="1"/>
    <col min="14" max="14" width="13.875" style="30" customWidth="1"/>
    <col min="15" max="19" width="10.125" style="38" customWidth="1"/>
    <col min="20" max="111" width="8" style="38" customWidth="1"/>
    <col min="112" max="254" width="8" style="30" customWidth="1"/>
    <col min="255" max="16384" width="10" style="30"/>
  </cols>
  <sheetData>
    <row r="1" spans="1:251" s="1" customFormat="1" ht="12.75" customHeight="1" x14ac:dyDescent="0.25"/>
    <row r="2" spans="1:251" s="27" customFormat="1" ht="1.5" customHeight="1" x14ac:dyDescent="0.25">
      <c r="A2" s="1"/>
      <c r="B2" s="3"/>
      <c r="C2" s="3"/>
      <c r="D2" s="3"/>
      <c r="E2" s="3"/>
      <c r="F2" s="3"/>
      <c r="G2" s="3"/>
      <c r="H2" s="3"/>
      <c r="I2" s="3"/>
      <c r="J2" s="3"/>
      <c r="K2" s="3"/>
      <c r="L2" s="3"/>
      <c r="M2" s="3"/>
      <c r="N2" s="3"/>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row>
    <row r="3" spans="1:251" s="26" customFormat="1" ht="0.75" customHeight="1" x14ac:dyDescent="0.25">
      <c r="A3" s="1"/>
      <c r="B3" s="4"/>
      <c r="C3" s="4"/>
      <c r="D3" s="4"/>
      <c r="E3" s="4"/>
      <c r="F3" s="4"/>
      <c r="G3" s="4"/>
      <c r="H3" s="4"/>
      <c r="I3" s="4"/>
      <c r="J3" s="4"/>
      <c r="K3" s="4"/>
      <c r="L3" s="4"/>
      <c r="M3" s="4"/>
      <c r="N3" s="4"/>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row>
    <row r="4" spans="1:251" s="29" customFormat="1" ht="21" x14ac:dyDescent="0.25">
      <c r="A4" s="5"/>
      <c r="B4" s="6" t="s">
        <v>19</v>
      </c>
      <c r="C4" s="6"/>
      <c r="D4" s="7"/>
      <c r="E4" s="7"/>
      <c r="F4" s="7"/>
      <c r="G4" s="7"/>
      <c r="H4" s="7"/>
      <c r="I4" s="7"/>
      <c r="J4" s="7"/>
      <c r="K4" s="7"/>
      <c r="L4" s="7"/>
      <c r="M4" s="7"/>
      <c r="N4" s="7"/>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row>
    <row r="5" spans="1:251" s="26" customFormat="1" ht="0.75" customHeight="1" x14ac:dyDescent="0.25">
      <c r="A5" s="1"/>
      <c r="B5" s="8"/>
      <c r="C5" s="8"/>
      <c r="D5" s="4"/>
      <c r="E5" s="4"/>
      <c r="F5" s="4"/>
      <c r="G5" s="4"/>
      <c r="H5" s="4"/>
      <c r="I5" s="4"/>
      <c r="J5" s="4"/>
      <c r="K5" s="4"/>
      <c r="L5" s="4"/>
      <c r="M5" s="4"/>
      <c r="N5" s="4"/>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row>
    <row r="6" spans="1:251" s="27" customFormat="1" ht="1.5" customHeight="1" x14ac:dyDescent="0.25">
      <c r="A6" s="1"/>
      <c r="B6" s="9"/>
      <c r="C6" s="9"/>
      <c r="D6" s="3"/>
      <c r="E6" s="3"/>
      <c r="F6" s="3"/>
      <c r="G6" s="3"/>
      <c r="H6" s="3"/>
      <c r="I6" s="3"/>
      <c r="J6" s="3"/>
      <c r="K6" s="3"/>
      <c r="L6" s="3"/>
      <c r="M6" s="3"/>
      <c r="N6" s="3"/>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row>
    <row r="7" spans="1:251" s="26" customFormat="1" ht="12.75" customHeight="1" x14ac:dyDescent="0.25">
      <c r="A7" s="1"/>
      <c r="B7" s="10" t="s">
        <v>1</v>
      </c>
      <c r="C7" s="10"/>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8" spans="1:251" s="38" customFormat="1" x14ac:dyDescent="0.25">
      <c r="A8" s="1"/>
      <c r="B8" s="1"/>
      <c r="C8" s="11"/>
      <c r="D8" s="11"/>
      <c r="E8" s="55"/>
    </row>
    <row r="9" spans="1:251" ht="15" customHeight="1" x14ac:dyDescent="0.25">
      <c r="A9" s="13"/>
      <c r="B9" s="31"/>
      <c r="C9" s="4"/>
      <c r="D9" s="107" t="s">
        <v>10</v>
      </c>
      <c r="E9" s="107"/>
      <c r="F9" s="107"/>
      <c r="G9" s="107"/>
      <c r="H9" s="107"/>
      <c r="I9" s="39"/>
      <c r="J9" s="39"/>
      <c r="K9" s="40"/>
      <c r="L9" s="40"/>
      <c r="M9" s="40"/>
      <c r="N9" s="40"/>
    </row>
    <row r="10" spans="1:251" ht="18" customHeight="1" x14ac:dyDescent="0.25">
      <c r="A10" s="13"/>
      <c r="B10" s="31"/>
      <c r="C10" s="4"/>
      <c r="D10" s="108" t="s">
        <v>68</v>
      </c>
      <c r="E10" s="108"/>
      <c r="F10" s="108"/>
      <c r="G10" s="108"/>
      <c r="H10" s="108"/>
      <c r="I10" s="108"/>
      <c r="J10" s="108"/>
      <c r="K10" s="41"/>
      <c r="L10" s="56"/>
      <c r="M10" s="41"/>
      <c r="N10" s="56"/>
      <c r="O10" s="57"/>
    </row>
    <row r="11" spans="1:251" ht="27.75" customHeight="1" x14ac:dyDescent="0.25">
      <c r="A11" s="13"/>
      <c r="B11" s="31"/>
      <c r="C11" s="4"/>
      <c r="D11" s="56" t="s">
        <v>11</v>
      </c>
      <c r="E11" s="56" t="s">
        <v>15</v>
      </c>
      <c r="F11" s="56" t="s">
        <v>16</v>
      </c>
      <c r="G11" s="56" t="s">
        <v>17</v>
      </c>
      <c r="H11" s="56" t="s">
        <v>18</v>
      </c>
      <c r="I11" s="56" t="s">
        <v>20</v>
      </c>
      <c r="J11" s="56" t="s">
        <v>21</v>
      </c>
      <c r="K11" s="56" t="s">
        <v>22</v>
      </c>
      <c r="L11" s="56" t="s">
        <v>23</v>
      </c>
      <c r="M11" s="56" t="s">
        <v>24</v>
      </c>
      <c r="N11" s="56" t="s">
        <v>25</v>
      </c>
      <c r="Q11" s="58"/>
      <c r="R11" s="60"/>
      <c r="S11" s="60"/>
      <c r="T11" s="60"/>
      <c r="U11" s="60"/>
      <c r="V11" s="61"/>
    </row>
    <row r="12" spans="1:251" ht="15.75" x14ac:dyDescent="0.25">
      <c r="A12" s="13"/>
      <c r="B12" s="31"/>
      <c r="C12" s="4"/>
      <c r="D12" s="32">
        <v>43712</v>
      </c>
      <c r="E12" s="37">
        <v>110.94</v>
      </c>
      <c r="F12" s="59"/>
      <c r="G12" s="37">
        <v>88.13</v>
      </c>
      <c r="H12" s="41"/>
      <c r="I12" s="37">
        <v>270.95</v>
      </c>
      <c r="J12" s="41"/>
      <c r="K12" s="37">
        <v>354.1</v>
      </c>
      <c r="L12" s="41"/>
      <c r="M12" s="37">
        <v>10.305</v>
      </c>
      <c r="N12" s="41"/>
      <c r="Q12" s="58"/>
      <c r="R12" s="60"/>
      <c r="S12" s="60"/>
      <c r="T12" s="60"/>
      <c r="U12" s="60"/>
      <c r="V12" s="61"/>
    </row>
    <row r="13" spans="1:251" ht="15.75" x14ac:dyDescent="0.25">
      <c r="A13" s="13"/>
      <c r="B13" s="31"/>
      <c r="C13" s="4"/>
      <c r="D13" s="32">
        <v>43713</v>
      </c>
      <c r="E13" s="37">
        <v>112</v>
      </c>
      <c r="F13" s="33"/>
      <c r="G13" s="37">
        <v>87.73</v>
      </c>
      <c r="H13" s="33"/>
      <c r="I13" s="37">
        <v>270.95</v>
      </c>
      <c r="J13" s="33"/>
      <c r="K13" s="37">
        <v>357.9</v>
      </c>
      <c r="L13" s="35"/>
      <c r="M13" s="37">
        <v>10.3</v>
      </c>
      <c r="N13" s="35"/>
      <c r="Q13" s="58"/>
      <c r="R13" s="60"/>
      <c r="S13" s="60"/>
      <c r="T13" s="60"/>
      <c r="U13" s="60"/>
      <c r="V13" s="61"/>
    </row>
    <row r="14" spans="1:251" ht="15.75" x14ac:dyDescent="0.25">
      <c r="B14" s="31"/>
      <c r="C14" s="4"/>
      <c r="D14" s="32">
        <v>43714</v>
      </c>
      <c r="E14" s="37">
        <v>111.9</v>
      </c>
      <c r="F14" s="33"/>
      <c r="G14" s="37">
        <v>88.18</v>
      </c>
      <c r="H14" s="33"/>
      <c r="I14" s="37">
        <v>271.05</v>
      </c>
      <c r="J14" s="33"/>
      <c r="K14" s="37">
        <v>365.1</v>
      </c>
      <c r="L14" s="35"/>
      <c r="M14" s="37">
        <v>10.654999999999999</v>
      </c>
      <c r="N14" s="35"/>
      <c r="Q14" s="58"/>
      <c r="R14" s="60"/>
      <c r="S14" s="60"/>
      <c r="T14" s="60"/>
      <c r="U14" s="60"/>
      <c r="V14" s="61"/>
    </row>
    <row r="15" spans="1:251" ht="15.75" x14ac:dyDescent="0.25">
      <c r="B15" s="31"/>
      <c r="C15" s="4"/>
      <c r="D15" s="32">
        <v>43717</v>
      </c>
      <c r="E15" s="37">
        <v>113.2</v>
      </c>
      <c r="F15" s="33"/>
      <c r="G15" s="37">
        <v>88.9</v>
      </c>
      <c r="H15" s="33"/>
      <c r="I15" s="37">
        <v>274.14999999999998</v>
      </c>
      <c r="J15" s="33"/>
      <c r="K15" s="37">
        <v>367</v>
      </c>
      <c r="L15" s="35"/>
      <c r="M15" s="37">
        <v>10.73</v>
      </c>
      <c r="N15" s="35"/>
      <c r="Q15" s="58"/>
      <c r="R15" s="60"/>
      <c r="S15" s="60"/>
      <c r="T15" s="60"/>
      <c r="U15" s="60"/>
      <c r="V15" s="61"/>
    </row>
    <row r="16" spans="1:251" ht="15.75" x14ac:dyDescent="0.25">
      <c r="B16" s="31"/>
      <c r="C16" s="4"/>
      <c r="D16" s="32">
        <v>43718</v>
      </c>
      <c r="E16" s="37">
        <v>110.8</v>
      </c>
      <c r="F16" s="33"/>
      <c r="G16" s="37">
        <v>88.54</v>
      </c>
      <c r="H16" s="33"/>
      <c r="I16" s="37">
        <v>271.75</v>
      </c>
      <c r="J16" s="33"/>
      <c r="K16" s="37">
        <v>371.2</v>
      </c>
      <c r="L16" s="35"/>
      <c r="M16" s="37">
        <v>10.98</v>
      </c>
      <c r="N16" s="35"/>
      <c r="Q16" s="58"/>
      <c r="R16" s="60"/>
      <c r="S16" s="60"/>
      <c r="T16" s="60"/>
      <c r="U16" s="60"/>
      <c r="V16" s="61"/>
    </row>
    <row r="17" spans="2:22" ht="15.75" x14ac:dyDescent="0.25">
      <c r="B17" s="31"/>
      <c r="C17" s="4"/>
      <c r="D17" s="32">
        <v>43719</v>
      </c>
      <c r="E17" s="37">
        <v>109</v>
      </c>
      <c r="F17" s="33"/>
      <c r="G17" s="37">
        <v>87.31</v>
      </c>
      <c r="H17" s="33"/>
      <c r="I17" s="37">
        <v>270.89999999999998</v>
      </c>
      <c r="J17" s="33"/>
      <c r="K17" s="37">
        <v>375.8</v>
      </c>
      <c r="L17" s="35"/>
      <c r="M17" s="37">
        <v>11.31</v>
      </c>
      <c r="N17" s="35"/>
      <c r="Q17" s="58"/>
      <c r="R17" s="60"/>
      <c r="S17" s="60"/>
      <c r="T17" s="60"/>
      <c r="U17" s="60"/>
      <c r="V17" s="61"/>
    </row>
    <row r="18" spans="2:22" ht="15.75" x14ac:dyDescent="0.25">
      <c r="B18" s="31"/>
      <c r="C18" s="4"/>
      <c r="D18" s="32">
        <v>43720</v>
      </c>
      <c r="E18" s="37">
        <v>109.48</v>
      </c>
      <c r="F18" s="33"/>
      <c r="G18" s="37">
        <v>87.93</v>
      </c>
      <c r="H18" s="33"/>
      <c r="I18" s="37">
        <v>270.95</v>
      </c>
      <c r="J18" s="33"/>
      <c r="K18" s="37">
        <v>379.2</v>
      </c>
      <c r="L18" s="35"/>
      <c r="M18" s="37">
        <v>11.46</v>
      </c>
      <c r="N18" s="35"/>
      <c r="Q18" s="58"/>
      <c r="R18" s="60"/>
      <c r="S18" s="60"/>
      <c r="T18" s="60"/>
      <c r="U18" s="60"/>
      <c r="V18" s="61"/>
    </row>
    <row r="19" spans="2:22" ht="15.75" x14ac:dyDescent="0.25">
      <c r="B19" s="31"/>
      <c r="C19" s="4"/>
      <c r="D19" s="32">
        <v>43721</v>
      </c>
      <c r="E19" s="37">
        <v>109.98</v>
      </c>
      <c r="F19" s="33"/>
      <c r="G19" s="37">
        <v>88</v>
      </c>
      <c r="H19" s="33"/>
      <c r="I19" s="37">
        <v>269</v>
      </c>
      <c r="J19" s="33"/>
      <c r="K19" s="37">
        <v>382</v>
      </c>
      <c r="L19" s="35"/>
      <c r="M19" s="37">
        <v>11.36</v>
      </c>
      <c r="N19" s="35"/>
      <c r="Q19" s="58"/>
      <c r="R19" s="60"/>
      <c r="S19" s="60"/>
      <c r="T19" s="60"/>
      <c r="U19" s="60"/>
      <c r="V19" s="61"/>
    </row>
    <row r="20" spans="2:22" ht="15.75" x14ac:dyDescent="0.25">
      <c r="B20" s="31"/>
      <c r="C20" s="4"/>
      <c r="D20" s="32">
        <v>43724</v>
      </c>
      <c r="E20" s="37">
        <v>106.26</v>
      </c>
      <c r="F20" s="33"/>
      <c r="G20" s="37">
        <v>86.66</v>
      </c>
      <c r="H20" s="33"/>
      <c r="I20" s="37">
        <v>273.3</v>
      </c>
      <c r="J20" s="33"/>
      <c r="K20" s="37">
        <v>380.5</v>
      </c>
      <c r="L20" s="35"/>
      <c r="M20" s="37">
        <v>11.625</v>
      </c>
      <c r="N20" s="35"/>
      <c r="Q20" s="58"/>
      <c r="R20" s="60"/>
      <c r="S20" s="60"/>
      <c r="T20" s="60"/>
      <c r="U20" s="60"/>
      <c r="V20" s="61"/>
    </row>
    <row r="21" spans="2:22" ht="15.75" x14ac:dyDescent="0.25">
      <c r="B21" s="31"/>
      <c r="C21" s="4"/>
      <c r="D21" s="32">
        <v>43725</v>
      </c>
      <c r="E21" s="37">
        <v>105.26</v>
      </c>
      <c r="F21" s="33"/>
      <c r="G21" s="37">
        <v>85.85</v>
      </c>
      <c r="H21" s="33"/>
      <c r="I21" s="37">
        <v>272.95</v>
      </c>
      <c r="J21" s="33"/>
      <c r="K21" s="37">
        <v>380.1</v>
      </c>
      <c r="L21" s="35"/>
      <c r="M21" s="37">
        <v>11.515000000000001</v>
      </c>
      <c r="N21" s="35"/>
      <c r="Q21" s="58"/>
      <c r="R21" s="60"/>
      <c r="S21" s="60"/>
      <c r="T21" s="60"/>
      <c r="U21" s="60"/>
      <c r="V21" s="61"/>
    </row>
    <row r="22" spans="2:22" ht="15.75" x14ac:dyDescent="0.25">
      <c r="B22" s="31"/>
      <c r="C22" s="4"/>
      <c r="D22" s="32">
        <v>43726</v>
      </c>
      <c r="E22" s="37">
        <v>106.9</v>
      </c>
      <c r="F22" s="33"/>
      <c r="G22" s="37">
        <v>85.9</v>
      </c>
      <c r="H22" s="33"/>
      <c r="I22" s="37">
        <v>279.05</v>
      </c>
      <c r="J22" s="33"/>
      <c r="K22" s="37">
        <v>375.9</v>
      </c>
      <c r="L22" s="35"/>
      <c r="M22" s="37">
        <v>11.3</v>
      </c>
      <c r="N22" s="35"/>
      <c r="Q22" s="58"/>
      <c r="R22" s="60"/>
      <c r="S22" s="60"/>
      <c r="T22" s="60"/>
      <c r="U22" s="60"/>
      <c r="V22" s="61"/>
    </row>
    <row r="23" spans="2:22" ht="15.75" x14ac:dyDescent="0.25">
      <c r="B23" s="31"/>
      <c r="C23" s="4"/>
      <c r="D23" s="32">
        <v>43727</v>
      </c>
      <c r="E23" s="37">
        <v>106.94</v>
      </c>
      <c r="F23" s="33"/>
      <c r="G23" s="37">
        <v>85.78</v>
      </c>
      <c r="H23" s="33"/>
      <c r="I23" s="37">
        <v>281.55</v>
      </c>
      <c r="J23" s="33"/>
      <c r="K23" s="37">
        <v>378</v>
      </c>
      <c r="L23" s="35"/>
      <c r="M23" s="37">
        <v>11.34</v>
      </c>
      <c r="N23" s="35"/>
      <c r="Q23" s="58"/>
      <c r="R23" s="60"/>
      <c r="S23" s="60"/>
      <c r="T23" s="60"/>
      <c r="U23" s="60"/>
      <c r="V23" s="61"/>
    </row>
    <row r="24" spans="2:22" ht="15.75" x14ac:dyDescent="0.25">
      <c r="B24" s="31"/>
      <c r="C24" s="4"/>
      <c r="D24" s="32">
        <v>43728</v>
      </c>
      <c r="E24" s="37">
        <v>107.22</v>
      </c>
      <c r="F24" s="33"/>
      <c r="G24" s="37">
        <v>85.88</v>
      </c>
      <c r="H24" s="33"/>
      <c r="I24" s="37">
        <v>283</v>
      </c>
      <c r="J24" s="33"/>
      <c r="K24" s="37">
        <v>381.4</v>
      </c>
      <c r="L24" s="35"/>
      <c r="M24" s="37">
        <v>11.5</v>
      </c>
      <c r="N24" s="35"/>
      <c r="Q24" s="58"/>
      <c r="R24" s="60"/>
      <c r="S24" s="60"/>
      <c r="T24" s="60"/>
      <c r="U24" s="60"/>
      <c r="V24" s="61"/>
    </row>
    <row r="25" spans="2:22" ht="15.75" x14ac:dyDescent="0.25">
      <c r="B25" s="31"/>
      <c r="C25" s="4"/>
      <c r="D25" s="32">
        <v>43731</v>
      </c>
      <c r="E25" s="37">
        <v>106.26</v>
      </c>
      <c r="F25" s="33"/>
      <c r="G25" s="37">
        <v>86.26</v>
      </c>
      <c r="H25" s="33"/>
      <c r="I25" s="37">
        <v>285.05</v>
      </c>
      <c r="J25" s="33"/>
      <c r="K25" s="37">
        <v>379.9</v>
      </c>
      <c r="L25" s="35"/>
      <c r="M25" s="37">
        <v>11.425000000000001</v>
      </c>
      <c r="N25" s="35"/>
      <c r="Q25" s="58"/>
      <c r="R25" s="60"/>
      <c r="S25" s="60"/>
      <c r="T25" s="60"/>
      <c r="U25" s="60"/>
      <c r="V25" s="61"/>
    </row>
    <row r="26" spans="2:22" ht="15.75" x14ac:dyDescent="0.25">
      <c r="B26" s="31"/>
      <c r="C26" s="1"/>
      <c r="D26" s="32">
        <v>43732</v>
      </c>
      <c r="E26" s="37">
        <v>107.12</v>
      </c>
      <c r="F26" s="33"/>
      <c r="G26" s="37">
        <v>85.65</v>
      </c>
      <c r="H26" s="33"/>
      <c r="I26" s="37">
        <v>282.89999999999998</v>
      </c>
      <c r="J26" s="33"/>
      <c r="K26" s="37">
        <v>379.3</v>
      </c>
      <c r="L26" s="35"/>
      <c r="M26" s="37">
        <v>11.215</v>
      </c>
      <c r="N26" s="35"/>
      <c r="Q26" s="58"/>
      <c r="R26" s="60"/>
      <c r="S26" s="60"/>
      <c r="T26" s="60"/>
      <c r="U26" s="60"/>
      <c r="V26" s="61"/>
    </row>
    <row r="27" spans="2:22" ht="15.75" x14ac:dyDescent="0.25">
      <c r="B27" s="31"/>
      <c r="C27" s="1"/>
      <c r="D27" s="32">
        <v>43733</v>
      </c>
      <c r="E27" s="37">
        <v>108.2</v>
      </c>
      <c r="F27" s="33"/>
      <c r="G27" s="37">
        <v>85.69</v>
      </c>
      <c r="H27" s="33"/>
      <c r="I27" s="37">
        <v>283.35000000000002</v>
      </c>
      <c r="J27" s="33"/>
      <c r="K27" s="37">
        <v>374.5</v>
      </c>
      <c r="L27" s="35"/>
      <c r="M27" s="37">
        <v>11.185</v>
      </c>
      <c r="N27" s="35"/>
      <c r="Q27" s="58"/>
      <c r="R27" s="60"/>
      <c r="S27" s="60"/>
      <c r="T27" s="60"/>
      <c r="U27" s="60"/>
      <c r="V27" s="61"/>
    </row>
    <row r="28" spans="2:22" ht="15.75" x14ac:dyDescent="0.25">
      <c r="B28" s="31"/>
      <c r="C28" s="1"/>
      <c r="D28" s="32">
        <v>43734</v>
      </c>
      <c r="E28" s="37">
        <v>106.76</v>
      </c>
      <c r="F28" s="33"/>
      <c r="G28" s="37">
        <v>84.93</v>
      </c>
      <c r="H28" s="33"/>
      <c r="I28" s="37">
        <v>282.5</v>
      </c>
      <c r="J28" s="33"/>
      <c r="K28" s="37">
        <v>378.3</v>
      </c>
      <c r="L28" s="35"/>
      <c r="M28" s="37">
        <v>11.095000000000001</v>
      </c>
      <c r="N28" s="35"/>
      <c r="Q28" s="58"/>
      <c r="R28" s="60"/>
      <c r="S28" s="60"/>
      <c r="T28" s="60"/>
      <c r="U28" s="60"/>
      <c r="V28" s="61"/>
    </row>
    <row r="29" spans="2:22" ht="15.75" x14ac:dyDescent="0.25">
      <c r="B29" s="31"/>
      <c r="C29" s="1"/>
      <c r="D29" s="32">
        <v>43735</v>
      </c>
      <c r="E29" s="37">
        <v>107.94</v>
      </c>
      <c r="F29" s="33"/>
      <c r="G29" s="37">
        <v>86.1</v>
      </c>
      <c r="H29" s="33"/>
      <c r="I29" s="37">
        <v>286.7</v>
      </c>
      <c r="J29" s="33"/>
      <c r="K29" s="37">
        <v>381</v>
      </c>
      <c r="L29" s="35"/>
      <c r="M29" s="37">
        <v>11.154999999999999</v>
      </c>
      <c r="N29" s="35"/>
      <c r="Q29" s="58"/>
      <c r="R29" s="60"/>
      <c r="S29" s="60"/>
      <c r="T29" s="60"/>
      <c r="U29" s="60"/>
      <c r="V29" s="61"/>
    </row>
    <row r="30" spans="2:22" ht="15.75" x14ac:dyDescent="0.25">
      <c r="B30" s="31"/>
      <c r="C30" s="1"/>
      <c r="D30" s="32">
        <v>43738</v>
      </c>
      <c r="E30" s="37">
        <v>107.7</v>
      </c>
      <c r="F30" s="33"/>
      <c r="G30" s="37">
        <v>86.38</v>
      </c>
      <c r="H30" s="33"/>
      <c r="I30" s="37">
        <v>288.60000000000002</v>
      </c>
      <c r="J30" s="33"/>
      <c r="K30" s="37">
        <v>382.6</v>
      </c>
      <c r="L30" s="35"/>
      <c r="M30" s="37">
        <v>11.26</v>
      </c>
      <c r="N30" s="35"/>
      <c r="Q30" s="58"/>
      <c r="R30" s="60"/>
      <c r="S30" s="60"/>
      <c r="T30" s="60"/>
      <c r="U30" s="60"/>
      <c r="V30" s="61"/>
    </row>
    <row r="31" spans="2:22" ht="15.75" x14ac:dyDescent="0.25">
      <c r="B31" s="31"/>
      <c r="C31" s="1"/>
      <c r="D31" s="32">
        <v>43739</v>
      </c>
      <c r="E31" s="37">
        <v>108.28</v>
      </c>
      <c r="F31" s="33"/>
      <c r="G31" s="37">
        <v>86.54</v>
      </c>
      <c r="H31" s="33"/>
      <c r="I31" s="37">
        <v>290.45</v>
      </c>
      <c r="J31" s="33"/>
      <c r="K31" s="37">
        <v>382</v>
      </c>
      <c r="L31" s="35"/>
      <c r="M31" s="37">
        <v>11.33</v>
      </c>
      <c r="N31" s="35"/>
      <c r="Q31" s="58"/>
      <c r="R31" s="60"/>
      <c r="S31" s="60"/>
      <c r="T31" s="60"/>
      <c r="U31" s="60"/>
      <c r="V31" s="61"/>
    </row>
    <row r="32" spans="2:22" ht="15.75" x14ac:dyDescent="0.25">
      <c r="B32" s="31"/>
      <c r="C32" s="1"/>
      <c r="D32" s="32">
        <v>43740</v>
      </c>
      <c r="E32" s="37">
        <v>106.38</v>
      </c>
      <c r="F32" s="33"/>
      <c r="G32" s="37">
        <v>85.59</v>
      </c>
      <c r="H32" s="33"/>
      <c r="I32" s="37">
        <v>287.89999999999998</v>
      </c>
      <c r="J32" s="33"/>
      <c r="K32" s="37">
        <v>380.9</v>
      </c>
      <c r="L32" s="35"/>
      <c r="M32" s="37">
        <v>11.13</v>
      </c>
      <c r="N32" s="35"/>
      <c r="Q32" s="58"/>
      <c r="R32" s="60"/>
      <c r="S32" s="60"/>
      <c r="T32" s="60"/>
      <c r="U32" s="60"/>
      <c r="V32" s="61"/>
    </row>
    <row r="33" spans="2:22" ht="15.75" x14ac:dyDescent="0.25">
      <c r="B33" s="31"/>
      <c r="C33" s="1"/>
      <c r="D33" s="32">
        <v>43741</v>
      </c>
      <c r="E33" s="37">
        <v>105.26</v>
      </c>
      <c r="F33" s="33"/>
      <c r="G33" s="37">
        <v>84.15</v>
      </c>
      <c r="H33" s="33"/>
      <c r="I33" s="37">
        <v>281.55</v>
      </c>
      <c r="J33" s="33"/>
      <c r="K33" s="37">
        <v>374.6</v>
      </c>
      <c r="L33" s="35"/>
      <c r="M33" s="37">
        <v>10.795</v>
      </c>
      <c r="N33" s="35"/>
      <c r="Q33" s="58"/>
      <c r="R33" s="60"/>
      <c r="S33" s="60"/>
      <c r="T33" s="60"/>
      <c r="U33" s="60"/>
      <c r="V33" s="61"/>
    </row>
    <row r="34" spans="2:22" ht="15.75" x14ac:dyDescent="0.25">
      <c r="B34" s="31"/>
      <c r="C34" s="1"/>
      <c r="D34" s="32">
        <v>43742</v>
      </c>
      <c r="E34" s="37">
        <v>106.12</v>
      </c>
      <c r="F34" s="33"/>
      <c r="G34" s="37">
        <v>84.61</v>
      </c>
      <c r="H34" s="33"/>
      <c r="I34" s="37">
        <v>282.14999999999998</v>
      </c>
      <c r="J34" s="33"/>
      <c r="K34" s="37">
        <v>373.5</v>
      </c>
      <c r="L34" s="35"/>
      <c r="M34" s="37">
        <v>10.625</v>
      </c>
      <c r="N34" s="35"/>
      <c r="Q34" s="58"/>
      <c r="R34" s="60"/>
      <c r="S34" s="60"/>
      <c r="T34" s="60"/>
      <c r="U34" s="60"/>
      <c r="V34" s="61"/>
    </row>
    <row r="35" spans="2:22" ht="15.75" x14ac:dyDescent="0.25">
      <c r="B35" s="31"/>
      <c r="C35" s="1"/>
      <c r="D35" s="32">
        <v>43745</v>
      </c>
      <c r="E35" s="37">
        <v>106.84</v>
      </c>
      <c r="F35" s="33"/>
      <c r="G35" s="37">
        <v>85.13</v>
      </c>
      <c r="H35" s="33"/>
      <c r="I35" s="37">
        <v>286.10000000000002</v>
      </c>
      <c r="J35" s="33"/>
      <c r="K35" s="37">
        <v>375.6</v>
      </c>
      <c r="L35" s="35"/>
      <c r="M35" s="37">
        <v>10.61</v>
      </c>
      <c r="N35" s="35"/>
      <c r="Q35" s="58"/>
      <c r="R35" s="60"/>
      <c r="S35" s="60"/>
      <c r="T35" s="60"/>
      <c r="U35" s="60"/>
      <c r="V35" s="61"/>
    </row>
    <row r="36" spans="2:22" ht="15.75" x14ac:dyDescent="0.25">
      <c r="B36" s="31"/>
      <c r="C36" s="1"/>
      <c r="D36" s="32">
        <v>43746</v>
      </c>
      <c r="E36" s="37">
        <v>107.8</v>
      </c>
      <c r="F36" s="33"/>
      <c r="G36" s="37">
        <v>85.9</v>
      </c>
      <c r="H36" s="33"/>
      <c r="I36" s="37">
        <v>288.75</v>
      </c>
      <c r="J36" s="33"/>
      <c r="K36" s="37">
        <v>380.5</v>
      </c>
      <c r="L36" s="35"/>
      <c r="M36" s="37">
        <v>10.65</v>
      </c>
      <c r="N36" s="35"/>
      <c r="Q36" s="58"/>
      <c r="R36" s="60"/>
      <c r="S36" s="60"/>
      <c r="T36" s="60"/>
      <c r="U36" s="60"/>
      <c r="V36" s="61"/>
    </row>
    <row r="37" spans="2:22" ht="15.75" x14ac:dyDescent="0.25">
      <c r="B37" s="31"/>
      <c r="C37" s="1"/>
      <c r="D37" s="32">
        <v>43747</v>
      </c>
      <c r="E37" s="37">
        <v>107.1</v>
      </c>
      <c r="F37" s="33"/>
      <c r="G37" s="37">
        <v>84.71</v>
      </c>
      <c r="H37" s="33"/>
      <c r="I37" s="37">
        <v>284.60000000000002</v>
      </c>
      <c r="J37" s="33"/>
      <c r="K37" s="37">
        <v>376.4</v>
      </c>
      <c r="L37" s="35"/>
      <c r="M37" s="37">
        <v>10.525</v>
      </c>
      <c r="N37" s="35"/>
      <c r="Q37" s="58"/>
      <c r="R37" s="60"/>
      <c r="S37" s="60"/>
      <c r="T37" s="60"/>
      <c r="U37" s="60"/>
      <c r="V37" s="61"/>
    </row>
    <row r="38" spans="2:22" ht="15.75" x14ac:dyDescent="0.25">
      <c r="B38" s="31"/>
      <c r="C38" s="1"/>
      <c r="D38" s="32">
        <v>43748</v>
      </c>
      <c r="E38" s="37">
        <v>107.54</v>
      </c>
      <c r="F38" s="33"/>
      <c r="G38" s="37">
        <v>85</v>
      </c>
      <c r="H38" s="33"/>
      <c r="I38" s="37">
        <v>286.2</v>
      </c>
      <c r="J38" s="33"/>
      <c r="K38" s="37">
        <v>377.9</v>
      </c>
      <c r="L38" s="35"/>
      <c r="M38" s="37">
        <v>10.5</v>
      </c>
      <c r="N38" s="35"/>
      <c r="Q38" s="58"/>
      <c r="R38" s="60"/>
      <c r="S38" s="60"/>
      <c r="T38" s="60"/>
      <c r="U38" s="60"/>
      <c r="V38" s="61"/>
    </row>
    <row r="39" spans="2:22" ht="15.75" x14ac:dyDescent="0.25">
      <c r="B39" s="31"/>
      <c r="C39" s="1"/>
      <c r="D39" s="32">
        <v>43749</v>
      </c>
      <c r="E39" s="37">
        <v>107.54</v>
      </c>
      <c r="F39" s="33"/>
      <c r="G39" s="37">
        <v>85.4</v>
      </c>
      <c r="H39" s="33"/>
      <c r="I39" s="37">
        <v>287.25</v>
      </c>
      <c r="J39" s="33"/>
      <c r="K39" s="37">
        <v>383</v>
      </c>
      <c r="L39" s="35"/>
      <c r="M39" s="37">
        <v>10.72</v>
      </c>
      <c r="N39" s="35"/>
      <c r="Q39" s="58"/>
      <c r="R39" s="60"/>
      <c r="S39" s="60"/>
      <c r="T39" s="60"/>
      <c r="U39" s="60"/>
      <c r="V39" s="61"/>
    </row>
    <row r="40" spans="2:22" ht="15.75" x14ac:dyDescent="0.25">
      <c r="B40" s="31"/>
      <c r="C40" s="1"/>
      <c r="D40" s="32">
        <v>43752</v>
      </c>
      <c r="E40" s="37">
        <v>106.78</v>
      </c>
      <c r="F40" s="33"/>
      <c r="G40" s="37">
        <v>86.69</v>
      </c>
      <c r="H40" s="33"/>
      <c r="I40" s="37">
        <v>289.3</v>
      </c>
      <c r="J40" s="33"/>
      <c r="K40" s="37">
        <v>388.8</v>
      </c>
      <c r="L40" s="35"/>
      <c r="M40" s="37">
        <v>11.105</v>
      </c>
      <c r="N40" s="35"/>
      <c r="Q40" s="58"/>
      <c r="R40" s="60"/>
      <c r="S40" s="60"/>
      <c r="T40" s="60"/>
      <c r="U40" s="60"/>
      <c r="V40" s="61"/>
    </row>
    <row r="41" spans="2:22" ht="15.75" x14ac:dyDescent="0.25">
      <c r="B41" s="31"/>
      <c r="C41" s="1"/>
      <c r="D41" s="32">
        <v>43753</v>
      </c>
      <c r="E41" s="37">
        <v>106.06</v>
      </c>
      <c r="F41" s="33"/>
      <c r="G41" s="37">
        <v>85.96</v>
      </c>
      <c r="H41" s="33"/>
      <c r="I41" s="37">
        <v>288.2</v>
      </c>
      <c r="J41" s="33"/>
      <c r="K41" s="37">
        <v>385.9</v>
      </c>
      <c r="L41" s="35"/>
      <c r="M41" s="37">
        <v>11.07</v>
      </c>
      <c r="N41" s="35"/>
      <c r="Q41" s="58"/>
      <c r="R41" s="60"/>
      <c r="S41" s="60"/>
      <c r="T41" s="60"/>
      <c r="U41" s="60"/>
      <c r="V41" s="61"/>
    </row>
    <row r="42" spans="2:22" ht="15.75" x14ac:dyDescent="0.25">
      <c r="B42" s="31"/>
      <c r="C42" s="1"/>
      <c r="D42" s="32">
        <v>43754</v>
      </c>
      <c r="E42" s="37">
        <v>105.94</v>
      </c>
      <c r="F42" s="33"/>
      <c r="G42" s="37">
        <v>86.33</v>
      </c>
      <c r="H42" s="33"/>
      <c r="I42" s="37">
        <v>290.25</v>
      </c>
      <c r="J42" s="33"/>
      <c r="K42" s="37">
        <v>390.7</v>
      </c>
      <c r="L42" s="35"/>
      <c r="M42" s="37">
        <v>11.234999999999999</v>
      </c>
      <c r="N42" s="35"/>
      <c r="Q42" s="58"/>
      <c r="R42" s="60"/>
      <c r="S42" s="60"/>
      <c r="T42" s="60"/>
      <c r="U42" s="60"/>
      <c r="V42" s="61"/>
    </row>
    <row r="43" spans="2:22" ht="15.75" x14ac:dyDescent="0.25">
      <c r="B43" s="31"/>
      <c r="C43" s="1"/>
      <c r="D43" s="32">
        <v>43755</v>
      </c>
      <c r="E43" s="37">
        <v>106.06</v>
      </c>
      <c r="F43" s="33"/>
      <c r="G43" s="37">
        <v>86.4</v>
      </c>
      <c r="H43" s="33"/>
      <c r="I43" s="37">
        <v>285.7</v>
      </c>
      <c r="J43" s="33"/>
      <c r="K43" s="37">
        <v>390.2</v>
      </c>
      <c r="L43" s="35"/>
      <c r="M43" s="37">
        <v>11.275</v>
      </c>
      <c r="N43" s="35"/>
      <c r="Q43" s="58"/>
      <c r="R43" s="60"/>
      <c r="S43" s="60"/>
      <c r="T43" s="60"/>
      <c r="U43" s="60"/>
      <c r="V43" s="61"/>
    </row>
    <row r="44" spans="2:22" ht="15.75" x14ac:dyDescent="0.25">
      <c r="B44" s="31"/>
      <c r="C44" s="1"/>
      <c r="D44" s="32">
        <v>43756</v>
      </c>
      <c r="E44" s="37">
        <v>103.96</v>
      </c>
      <c r="F44" s="33"/>
      <c r="G44" s="37">
        <v>86.14</v>
      </c>
      <c r="H44" s="33"/>
      <c r="I44" s="37">
        <v>288.39999999999998</v>
      </c>
      <c r="J44" s="33"/>
      <c r="K44" s="37">
        <v>389.3</v>
      </c>
      <c r="L44" s="35"/>
      <c r="M44" s="37">
        <v>11.185</v>
      </c>
      <c r="N44" s="35"/>
      <c r="Q44" s="58"/>
      <c r="R44" s="60"/>
      <c r="S44" s="60"/>
    </row>
    <row r="45" spans="2:22" ht="15.75" x14ac:dyDescent="0.25">
      <c r="B45" s="31"/>
      <c r="C45" s="1"/>
      <c r="D45" s="32">
        <v>43759</v>
      </c>
      <c r="E45" s="37">
        <v>103.12</v>
      </c>
      <c r="F45" s="33"/>
      <c r="G45" s="37">
        <v>85.51</v>
      </c>
      <c r="H45" s="33"/>
      <c r="I45" s="37">
        <v>289.35000000000002</v>
      </c>
      <c r="J45" s="33"/>
      <c r="K45" s="37">
        <v>387.1</v>
      </c>
      <c r="L45" s="35"/>
      <c r="M45" s="37">
        <v>11.185</v>
      </c>
      <c r="N45" s="35"/>
    </row>
    <row r="46" spans="2:22" ht="15.75" x14ac:dyDescent="0.25">
      <c r="B46" s="31"/>
      <c r="C46" s="1"/>
      <c r="D46" s="32">
        <v>43760</v>
      </c>
      <c r="E46" s="37">
        <v>102.02</v>
      </c>
      <c r="F46" s="33"/>
      <c r="G46" s="37">
        <v>85.14</v>
      </c>
      <c r="H46" s="33"/>
      <c r="I46" s="37">
        <v>289.45</v>
      </c>
      <c r="J46" s="33"/>
      <c r="K46" s="37">
        <v>391.5</v>
      </c>
      <c r="L46" s="35"/>
      <c r="M46" s="37">
        <v>11.445</v>
      </c>
      <c r="N46" s="35"/>
    </row>
    <row r="47" spans="2:22" ht="15.75" x14ac:dyDescent="0.25">
      <c r="B47" s="31"/>
      <c r="C47" s="1"/>
      <c r="D47" s="32">
        <v>43761</v>
      </c>
      <c r="E47" s="37">
        <v>102.5</v>
      </c>
      <c r="F47" s="33"/>
      <c r="G47" s="37">
        <v>85.95</v>
      </c>
      <c r="H47" s="33"/>
      <c r="I47" s="37">
        <v>288.95</v>
      </c>
      <c r="J47" s="33"/>
      <c r="K47" s="37">
        <v>390.7</v>
      </c>
      <c r="L47" s="35"/>
      <c r="M47" s="37">
        <v>11.445</v>
      </c>
      <c r="N47" s="35"/>
    </row>
    <row r="48" spans="2:22" ht="15.75" x14ac:dyDescent="0.25">
      <c r="B48" s="31"/>
      <c r="C48" s="1"/>
      <c r="D48" s="32">
        <v>43762</v>
      </c>
      <c r="E48" s="37">
        <v>102.5</v>
      </c>
      <c r="F48" s="33"/>
      <c r="G48" s="37">
        <v>85.47</v>
      </c>
      <c r="H48" s="33"/>
      <c r="I48" s="37">
        <v>289</v>
      </c>
      <c r="J48" s="33"/>
      <c r="K48" s="37">
        <v>390.1</v>
      </c>
      <c r="L48" s="35"/>
      <c r="M48" s="37">
        <v>11.525</v>
      </c>
      <c r="N48" s="35"/>
    </row>
    <row r="49" spans="1:111" ht="15.75" x14ac:dyDescent="0.25">
      <c r="B49" s="36"/>
      <c r="C49" s="1"/>
      <c r="D49" s="32">
        <v>43763</v>
      </c>
      <c r="E49" s="37">
        <v>104.02</v>
      </c>
      <c r="F49" s="33"/>
      <c r="G49" s="37">
        <v>86.37</v>
      </c>
      <c r="H49" s="33"/>
      <c r="I49" s="37">
        <v>290.75</v>
      </c>
      <c r="J49" s="33"/>
      <c r="K49" s="37">
        <v>391.7</v>
      </c>
      <c r="L49" s="35"/>
      <c r="M49" s="37">
        <v>11.62</v>
      </c>
      <c r="N49" s="35"/>
    </row>
    <row r="50" spans="1:111" ht="15.75" x14ac:dyDescent="0.25">
      <c r="B50" s="36"/>
      <c r="D50" s="32">
        <v>43766</v>
      </c>
      <c r="E50" s="37">
        <v>104.68</v>
      </c>
      <c r="F50" s="33"/>
      <c r="G50" s="37">
        <v>86.9</v>
      </c>
      <c r="H50" s="33"/>
      <c r="I50" s="37">
        <v>294.55</v>
      </c>
      <c r="J50" s="33"/>
      <c r="K50" s="37">
        <v>390.7</v>
      </c>
      <c r="L50" s="35"/>
      <c r="M50" s="37">
        <v>11.744999999999999</v>
      </c>
      <c r="N50" s="35"/>
    </row>
    <row r="51" spans="1:111" s="26" customFormat="1" ht="15" customHeight="1" x14ac:dyDescent="0.25">
      <c r="A51" s="1"/>
      <c r="B51" s="3"/>
      <c r="D51" s="32">
        <v>43767</v>
      </c>
      <c r="E51" s="37">
        <v>104.46</v>
      </c>
      <c r="F51" s="33"/>
      <c r="G51" s="37">
        <v>86.86</v>
      </c>
      <c r="H51" s="33"/>
      <c r="I51" s="37">
        <v>294.75</v>
      </c>
      <c r="J51" s="33"/>
      <c r="K51" s="37">
        <v>390.5</v>
      </c>
      <c r="L51" s="35"/>
      <c r="M51" s="37">
        <v>11.94</v>
      </c>
      <c r="N51" s="35"/>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row>
    <row r="52" spans="1:111" s="26" customFormat="1" ht="15" customHeight="1" x14ac:dyDescent="0.25">
      <c r="A52" s="1"/>
      <c r="B52" s="3"/>
      <c r="D52" s="32">
        <v>43768</v>
      </c>
      <c r="E52" s="37">
        <v>104.74</v>
      </c>
      <c r="F52" s="33"/>
      <c r="G52" s="37">
        <v>87.64</v>
      </c>
      <c r="H52" s="33"/>
      <c r="I52" s="37">
        <v>294.60000000000002</v>
      </c>
      <c r="J52" s="33"/>
      <c r="K52" s="37">
        <v>391</v>
      </c>
      <c r="L52" s="35"/>
      <c r="M52" s="37">
        <v>11.975</v>
      </c>
      <c r="N52" s="35"/>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row>
    <row r="53" spans="1:111" s="26" customFormat="1" ht="15" customHeight="1" x14ac:dyDescent="0.25">
      <c r="A53" s="1"/>
      <c r="B53" s="3"/>
      <c r="D53" s="32">
        <v>43769</v>
      </c>
      <c r="E53" s="37">
        <v>105.86</v>
      </c>
      <c r="F53" s="33"/>
      <c r="G53" s="37">
        <v>86.79</v>
      </c>
      <c r="H53" s="33"/>
      <c r="I53" s="37">
        <v>296.64999999999998</v>
      </c>
      <c r="J53" s="33"/>
      <c r="K53" s="37">
        <v>388</v>
      </c>
      <c r="L53" s="35"/>
      <c r="M53" s="37">
        <v>11.69</v>
      </c>
      <c r="N53" s="35"/>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row>
    <row r="54" spans="1:111" ht="15.75" x14ac:dyDescent="0.25">
      <c r="B54" s="36"/>
      <c r="D54" s="32">
        <v>43770</v>
      </c>
      <c r="E54" s="37">
        <v>105.32</v>
      </c>
      <c r="F54" s="33"/>
      <c r="G54" s="37">
        <v>86.09</v>
      </c>
      <c r="H54" s="33"/>
      <c r="I54" s="37">
        <v>296.8</v>
      </c>
      <c r="J54" s="33"/>
      <c r="K54" s="37">
        <v>385.5</v>
      </c>
      <c r="L54" s="35"/>
      <c r="M54" s="37">
        <v>11.64</v>
      </c>
      <c r="N54" s="35"/>
    </row>
    <row r="55" spans="1:111" ht="15.75" x14ac:dyDescent="0.25">
      <c r="B55" s="36"/>
      <c r="D55" s="32">
        <v>43773</v>
      </c>
      <c r="E55" s="37">
        <v>105.04</v>
      </c>
      <c r="F55" s="33"/>
      <c r="G55" s="37">
        <v>86.45</v>
      </c>
      <c r="H55" s="33"/>
      <c r="I55" s="37">
        <v>297.2</v>
      </c>
      <c r="J55" s="33"/>
      <c r="K55" s="37">
        <v>385.8</v>
      </c>
      <c r="L55" s="35"/>
      <c r="M55" s="37">
        <v>11.76</v>
      </c>
      <c r="N55" s="35"/>
    </row>
    <row r="56" spans="1:111" s="26" customFormat="1" x14ac:dyDescent="0.25">
      <c r="A56" s="1"/>
      <c r="B56" s="3"/>
      <c r="D56" s="32">
        <v>43774</v>
      </c>
      <c r="E56" s="37">
        <v>104.68</v>
      </c>
      <c r="F56" s="33"/>
      <c r="G56" s="37">
        <v>87.36</v>
      </c>
      <c r="H56" s="33"/>
      <c r="I56" s="37">
        <v>298.39999999999998</v>
      </c>
      <c r="J56" s="33"/>
      <c r="K56" s="37">
        <v>388.4</v>
      </c>
      <c r="L56" s="35"/>
      <c r="M56" s="37">
        <v>12.115</v>
      </c>
      <c r="N56" s="35"/>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row>
    <row r="57" spans="1:111" s="26" customFormat="1" ht="15" customHeight="1" x14ac:dyDescent="0.25">
      <c r="A57" s="1"/>
      <c r="B57" s="3"/>
      <c r="D57" s="32">
        <v>43775</v>
      </c>
      <c r="E57" s="37">
        <v>103.78</v>
      </c>
      <c r="F57" s="33"/>
      <c r="G57" s="37">
        <v>86.55</v>
      </c>
      <c r="H57" s="33"/>
      <c r="I57" s="37">
        <v>294</v>
      </c>
      <c r="J57" s="33"/>
      <c r="K57" s="37">
        <v>386.6</v>
      </c>
      <c r="L57" s="35"/>
      <c r="M57" s="37">
        <v>12.275</v>
      </c>
      <c r="N57" s="35"/>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row>
    <row r="58" spans="1:111" ht="15.75" x14ac:dyDescent="0.25">
      <c r="B58" s="36"/>
      <c r="D58" s="32">
        <v>43776</v>
      </c>
      <c r="E58" s="37">
        <v>104.84</v>
      </c>
      <c r="F58" s="33"/>
      <c r="G58" s="37">
        <v>86.95</v>
      </c>
      <c r="H58" s="33"/>
      <c r="I58" s="37">
        <v>295.89999999999998</v>
      </c>
      <c r="J58" s="33"/>
      <c r="K58" s="37">
        <v>387.1</v>
      </c>
      <c r="L58" s="35"/>
      <c r="M58" s="37">
        <v>12.31</v>
      </c>
      <c r="N58" s="35"/>
    </row>
    <row r="59" spans="1:111" ht="15.75" x14ac:dyDescent="0.25">
      <c r="B59" s="36"/>
      <c r="D59" s="32">
        <v>43777</v>
      </c>
      <c r="E59" s="37">
        <v>104.16</v>
      </c>
      <c r="F59" s="33"/>
      <c r="G59" s="37">
        <v>86.46</v>
      </c>
      <c r="H59" s="33"/>
      <c r="I59" s="37">
        <v>296</v>
      </c>
      <c r="J59" s="33"/>
      <c r="K59" s="37">
        <v>392.4</v>
      </c>
      <c r="L59" s="35"/>
      <c r="M59" s="37">
        <v>12.51</v>
      </c>
      <c r="N59" s="35"/>
    </row>
    <row r="60" spans="1:111" s="26" customFormat="1" x14ac:dyDescent="0.25">
      <c r="A60" s="1"/>
      <c r="B60" s="3"/>
      <c r="D60" s="32">
        <v>43780</v>
      </c>
      <c r="E60" s="37">
        <v>104.12</v>
      </c>
      <c r="F60" s="33"/>
      <c r="G60" s="37">
        <v>87.5</v>
      </c>
      <c r="H60" s="33"/>
      <c r="I60" s="37">
        <v>297.39999999999998</v>
      </c>
      <c r="J60" s="33"/>
      <c r="K60" s="37">
        <v>390.2</v>
      </c>
      <c r="L60" s="35"/>
      <c r="M60" s="37">
        <v>12.35</v>
      </c>
      <c r="N60" s="35"/>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row>
    <row r="61" spans="1:111" s="26" customFormat="1" ht="15" customHeight="1" x14ac:dyDescent="0.25">
      <c r="A61" s="1"/>
      <c r="B61" s="3"/>
      <c r="D61" s="32">
        <v>43781</v>
      </c>
      <c r="E61" s="37">
        <v>104.34</v>
      </c>
      <c r="F61" s="33"/>
      <c r="G61" s="37">
        <v>88.12</v>
      </c>
      <c r="H61" s="33"/>
      <c r="I61" s="37">
        <v>297.95</v>
      </c>
      <c r="J61" s="33"/>
      <c r="K61" s="37">
        <v>388.1</v>
      </c>
      <c r="L61" s="35"/>
      <c r="M61" s="37">
        <v>12.285</v>
      </c>
      <c r="N61" s="35"/>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row>
    <row r="62" spans="1:111" ht="15.75" x14ac:dyDescent="0.25">
      <c r="B62" s="36"/>
      <c r="D62" s="32">
        <v>43782</v>
      </c>
      <c r="E62" s="37">
        <v>103.78</v>
      </c>
      <c r="F62" s="33"/>
      <c r="G62" s="37">
        <v>88.8</v>
      </c>
      <c r="H62" s="33"/>
      <c r="I62" s="37">
        <v>298.10000000000002</v>
      </c>
      <c r="J62" s="33"/>
      <c r="K62" s="37">
        <v>389.5</v>
      </c>
      <c r="L62" s="35"/>
      <c r="M62" s="37">
        <v>12.305</v>
      </c>
      <c r="N62" s="35"/>
    </row>
    <row r="63" spans="1:111" ht="15.75" x14ac:dyDescent="0.25">
      <c r="B63" s="36"/>
      <c r="D63" s="32">
        <v>43783</v>
      </c>
      <c r="E63" s="37">
        <v>104.64</v>
      </c>
      <c r="F63" s="33"/>
      <c r="G63" s="37">
        <v>88.73</v>
      </c>
      <c r="H63" s="33"/>
      <c r="I63" s="37">
        <v>297.89999999999998</v>
      </c>
      <c r="J63" s="33"/>
      <c r="K63" s="37">
        <v>386.3</v>
      </c>
      <c r="L63" s="35"/>
      <c r="M63" s="37">
        <v>12.045</v>
      </c>
      <c r="N63" s="35"/>
    </row>
    <row r="64" spans="1:111" s="26" customFormat="1" x14ac:dyDescent="0.25">
      <c r="A64" s="1"/>
      <c r="B64" s="3"/>
      <c r="D64" s="32">
        <v>43784</v>
      </c>
      <c r="E64" s="37">
        <v>103.52</v>
      </c>
      <c r="F64" s="33"/>
      <c r="G64" s="37">
        <v>88.22</v>
      </c>
      <c r="H64" s="33"/>
      <c r="I64" s="37">
        <v>294</v>
      </c>
      <c r="J64" s="33"/>
      <c r="K64" s="37">
        <v>386.4</v>
      </c>
      <c r="L64" s="35"/>
      <c r="M64" s="37">
        <v>11.97</v>
      </c>
      <c r="N64" s="35"/>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row>
    <row r="65" spans="1:111" s="26" customFormat="1" ht="15" customHeight="1" x14ac:dyDescent="0.25">
      <c r="A65" s="1"/>
      <c r="B65" s="3"/>
      <c r="D65" s="32">
        <v>43787</v>
      </c>
      <c r="E65" s="37">
        <v>104.06</v>
      </c>
      <c r="F65" s="33"/>
      <c r="G65" s="37">
        <v>88.7</v>
      </c>
      <c r="H65" s="33"/>
      <c r="I65" s="37">
        <v>296.05</v>
      </c>
      <c r="J65" s="33"/>
      <c r="K65" s="37">
        <v>390.5</v>
      </c>
      <c r="L65" s="35"/>
      <c r="M65" s="37">
        <v>12.095000000000001</v>
      </c>
      <c r="N65" s="35"/>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row>
    <row r="66" spans="1:111" ht="15.75" x14ac:dyDescent="0.25">
      <c r="B66" s="36"/>
      <c r="D66" s="32">
        <v>43788</v>
      </c>
      <c r="E66" s="37">
        <v>104.32</v>
      </c>
      <c r="F66" s="33"/>
      <c r="G66" s="37">
        <v>89.2</v>
      </c>
      <c r="H66" s="33"/>
      <c r="I66" s="37">
        <v>299.85000000000002</v>
      </c>
      <c r="J66" s="33"/>
      <c r="K66" s="37">
        <v>390.4</v>
      </c>
      <c r="L66" s="35"/>
      <c r="M66" s="37">
        <v>12.03</v>
      </c>
      <c r="N66" s="35"/>
    </row>
    <row r="67" spans="1:111" ht="15.75" x14ac:dyDescent="0.25">
      <c r="B67" s="36"/>
      <c r="D67" s="32">
        <v>43789</v>
      </c>
      <c r="E67" s="37">
        <v>104.08</v>
      </c>
      <c r="F67" s="33"/>
      <c r="G67" s="37">
        <v>89.21</v>
      </c>
      <c r="H67" s="33"/>
      <c r="I67" s="37">
        <v>301.89999999999998</v>
      </c>
      <c r="J67" s="33"/>
      <c r="K67" s="37">
        <v>391.9</v>
      </c>
      <c r="L67" s="35"/>
      <c r="M67" s="37">
        <v>11.994999999999999</v>
      </c>
      <c r="N67" s="35"/>
    </row>
    <row r="68" spans="1:111" s="26" customFormat="1" x14ac:dyDescent="0.25">
      <c r="A68" s="1"/>
      <c r="B68" s="3"/>
      <c r="D68" s="32">
        <v>43790</v>
      </c>
      <c r="E68" s="37">
        <v>104.3</v>
      </c>
      <c r="F68" s="33"/>
      <c r="G68" s="37">
        <v>89.86</v>
      </c>
      <c r="H68" s="33"/>
      <c r="I68" s="37">
        <v>302.75</v>
      </c>
      <c r="J68" s="33"/>
      <c r="K68" s="37">
        <v>390.8</v>
      </c>
      <c r="L68" s="35"/>
      <c r="M68" s="37">
        <v>11.98</v>
      </c>
      <c r="N68" s="35"/>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row>
    <row r="69" spans="1:111" s="26" customFormat="1" ht="15" customHeight="1" x14ac:dyDescent="0.25">
      <c r="A69" s="1"/>
      <c r="B69" s="3"/>
      <c r="D69" s="32">
        <v>43791</v>
      </c>
      <c r="E69" s="37">
        <v>103.22</v>
      </c>
      <c r="F69" s="33"/>
      <c r="G69" s="37">
        <v>89.58</v>
      </c>
      <c r="H69" s="33"/>
      <c r="I69" s="37">
        <v>302.85000000000002</v>
      </c>
      <c r="J69" s="33"/>
      <c r="K69" s="37">
        <v>389.1</v>
      </c>
      <c r="L69" s="35"/>
      <c r="M69" s="37">
        <v>11.914999999999999</v>
      </c>
      <c r="N69" s="35"/>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row>
    <row r="70" spans="1:111" ht="15.75" x14ac:dyDescent="0.25">
      <c r="B70" s="36"/>
      <c r="D70" s="32">
        <v>43794</v>
      </c>
      <c r="E70" s="37">
        <v>103.1</v>
      </c>
      <c r="F70" s="33"/>
      <c r="G70" s="37">
        <v>89.78</v>
      </c>
      <c r="H70" s="33"/>
      <c r="I70" s="37">
        <v>302</v>
      </c>
      <c r="J70" s="33"/>
      <c r="K70" s="37">
        <v>391.9</v>
      </c>
      <c r="L70" s="35"/>
      <c r="M70" s="37">
        <v>12.15</v>
      </c>
      <c r="N70" s="35"/>
    </row>
    <row r="71" spans="1:111" ht="15.75" x14ac:dyDescent="0.25">
      <c r="B71" s="36"/>
      <c r="D71" s="32">
        <v>43795</v>
      </c>
      <c r="E71" s="37">
        <v>104.22</v>
      </c>
      <c r="F71" s="33"/>
      <c r="G71" s="37">
        <v>90.84</v>
      </c>
      <c r="H71" s="33"/>
      <c r="I71" s="37">
        <v>305.55</v>
      </c>
      <c r="J71" s="33"/>
      <c r="K71" s="37">
        <v>393.5</v>
      </c>
      <c r="L71" s="35"/>
      <c r="M71" s="37">
        <v>12.29</v>
      </c>
      <c r="N71" s="35"/>
    </row>
    <row r="72" spans="1:111" s="26" customFormat="1" x14ac:dyDescent="0.25">
      <c r="A72" s="1"/>
      <c r="B72" s="3"/>
      <c r="D72" s="32">
        <v>43796</v>
      </c>
      <c r="E72" s="37">
        <v>104</v>
      </c>
      <c r="F72" s="33"/>
      <c r="G72" s="37">
        <v>91.5</v>
      </c>
      <c r="H72" s="33"/>
      <c r="I72" s="37">
        <v>309.55</v>
      </c>
      <c r="J72" s="33"/>
      <c r="K72" s="37">
        <v>392.4</v>
      </c>
      <c r="L72" s="35"/>
      <c r="M72" s="37">
        <v>12.16</v>
      </c>
      <c r="N72" s="35"/>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row>
    <row r="73" spans="1:111" s="26" customFormat="1" ht="15" customHeight="1" x14ac:dyDescent="0.25">
      <c r="A73" s="1"/>
      <c r="B73" s="3"/>
      <c r="D73" s="32">
        <v>43797</v>
      </c>
      <c r="E73" s="37">
        <v>104.38</v>
      </c>
      <c r="F73" s="33"/>
      <c r="G73" s="37">
        <v>92.09</v>
      </c>
      <c r="H73" s="33"/>
      <c r="I73" s="37">
        <v>308.10000000000002</v>
      </c>
      <c r="J73" s="33"/>
      <c r="K73" s="37">
        <v>393.4</v>
      </c>
      <c r="L73" s="35"/>
      <c r="M73" s="37">
        <v>12.225</v>
      </c>
      <c r="N73" s="35"/>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row>
    <row r="74" spans="1:111" ht="15.75" x14ac:dyDescent="0.25">
      <c r="B74" s="36"/>
      <c r="D74" s="32">
        <v>43798</v>
      </c>
      <c r="E74" s="37">
        <v>104.3</v>
      </c>
      <c r="F74" s="33"/>
      <c r="G74" s="37">
        <v>92.34</v>
      </c>
      <c r="H74" s="33"/>
      <c r="I74" s="37">
        <v>309</v>
      </c>
      <c r="J74" s="33"/>
      <c r="K74" s="37">
        <v>393.4</v>
      </c>
      <c r="L74" s="35"/>
      <c r="M74" s="37">
        <v>12.2</v>
      </c>
      <c r="N74" s="35"/>
    </row>
    <row r="75" spans="1:111" ht="15.75" x14ac:dyDescent="0.25">
      <c r="B75" s="36"/>
      <c r="D75" s="32">
        <v>43801</v>
      </c>
      <c r="E75" s="37">
        <v>103.92</v>
      </c>
      <c r="F75" s="33"/>
      <c r="G75" s="37">
        <v>92.06</v>
      </c>
      <c r="H75" s="33"/>
      <c r="I75" s="37">
        <v>308.2</v>
      </c>
      <c r="J75" s="33"/>
      <c r="K75" s="37">
        <v>392.3</v>
      </c>
      <c r="L75" s="35"/>
      <c r="M75" s="37">
        <v>12.12</v>
      </c>
      <c r="N75" s="35"/>
    </row>
    <row r="76" spans="1:111" s="26" customFormat="1" x14ac:dyDescent="0.25">
      <c r="A76" s="1"/>
      <c r="B76" s="3"/>
      <c r="D76" s="32">
        <v>43802</v>
      </c>
      <c r="E76" s="37">
        <v>102.54</v>
      </c>
      <c r="F76" s="33"/>
      <c r="G76" s="37">
        <v>90.4</v>
      </c>
      <c r="H76" s="33"/>
      <c r="I76" s="37">
        <v>303.39999999999998</v>
      </c>
      <c r="J76" s="33"/>
      <c r="K76" s="37">
        <v>387.5</v>
      </c>
      <c r="L76" s="35"/>
      <c r="M76" s="37">
        <v>12.005000000000001</v>
      </c>
      <c r="N76" s="35"/>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row>
    <row r="77" spans="1:111" s="26" customFormat="1" ht="15" customHeight="1" x14ac:dyDescent="0.25">
      <c r="A77" s="1"/>
      <c r="B77" s="3"/>
      <c r="D77" s="32">
        <v>43803</v>
      </c>
      <c r="E77" s="37">
        <v>101.62</v>
      </c>
      <c r="F77" s="33"/>
      <c r="G77" s="37">
        <v>89.45</v>
      </c>
      <c r="H77" s="33"/>
      <c r="I77" s="37">
        <v>300</v>
      </c>
      <c r="J77" s="33"/>
      <c r="K77" s="37">
        <v>383.2</v>
      </c>
      <c r="L77" s="35"/>
      <c r="M77" s="37">
        <v>11.675000000000001</v>
      </c>
      <c r="N77" s="35"/>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row>
    <row r="78" spans="1:111" ht="15.75" x14ac:dyDescent="0.25">
      <c r="B78" s="36"/>
      <c r="D78" s="32">
        <v>43804</v>
      </c>
      <c r="E78" s="37">
        <v>102.26</v>
      </c>
      <c r="F78" s="33"/>
      <c r="G78" s="37">
        <v>90.16</v>
      </c>
      <c r="H78" s="33"/>
      <c r="I78" s="37">
        <v>303.2</v>
      </c>
      <c r="J78" s="33"/>
      <c r="K78" s="37">
        <v>390.8</v>
      </c>
      <c r="L78" s="35"/>
      <c r="M78" s="37">
        <v>11.824999999999999</v>
      </c>
      <c r="N78" s="35"/>
    </row>
    <row r="79" spans="1:111" ht="15.75" x14ac:dyDescent="0.25">
      <c r="B79" s="36"/>
      <c r="D79" s="32">
        <v>43805</v>
      </c>
      <c r="E79" s="37">
        <v>102.54</v>
      </c>
      <c r="F79" s="33"/>
      <c r="G79" s="37">
        <v>90.44</v>
      </c>
      <c r="H79" s="33"/>
      <c r="I79" s="37">
        <v>304.5</v>
      </c>
      <c r="J79" s="33"/>
      <c r="K79" s="37">
        <v>392</v>
      </c>
      <c r="L79" s="35"/>
      <c r="M79" s="37">
        <v>11.795</v>
      </c>
      <c r="N79" s="35"/>
    </row>
    <row r="80" spans="1:111" s="26" customFormat="1" x14ac:dyDescent="0.25">
      <c r="A80" s="1"/>
      <c r="B80" s="3"/>
      <c r="D80" s="32">
        <v>43808</v>
      </c>
      <c r="E80" s="37">
        <v>103.9</v>
      </c>
      <c r="F80" s="33"/>
      <c r="G80" s="37">
        <v>91.28</v>
      </c>
      <c r="H80" s="33"/>
      <c r="I80" s="37">
        <v>305.35000000000002</v>
      </c>
      <c r="J80" s="33"/>
      <c r="K80" s="37">
        <v>396.4</v>
      </c>
      <c r="L80" s="35"/>
      <c r="M80" s="37">
        <v>11.945</v>
      </c>
      <c r="N80" s="35"/>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row>
    <row r="81" spans="1:111" s="26" customFormat="1" ht="15" customHeight="1" x14ac:dyDescent="0.25">
      <c r="A81" s="1"/>
      <c r="B81" s="3"/>
      <c r="D81" s="32">
        <v>43809</v>
      </c>
      <c r="E81" s="37">
        <v>103.88</v>
      </c>
      <c r="F81" s="33"/>
      <c r="G81" s="37">
        <v>91.18</v>
      </c>
      <c r="H81" s="33"/>
      <c r="I81" s="37">
        <v>303.39999999999998</v>
      </c>
      <c r="J81" s="33"/>
      <c r="K81" s="37">
        <v>395.6</v>
      </c>
      <c r="L81" s="35"/>
      <c r="M81" s="37">
        <v>11.93</v>
      </c>
      <c r="N81" s="35"/>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row>
    <row r="82" spans="1:111" ht="15.75" x14ac:dyDescent="0.25">
      <c r="B82" s="36"/>
      <c r="D82" s="32">
        <v>43810</v>
      </c>
      <c r="E82" s="37">
        <v>102.96</v>
      </c>
      <c r="F82" s="33"/>
      <c r="G82" s="37">
        <v>91.26</v>
      </c>
      <c r="H82" s="33"/>
      <c r="I82" s="37">
        <v>302.89999999999998</v>
      </c>
      <c r="J82" s="33"/>
      <c r="K82" s="37">
        <v>392.1</v>
      </c>
      <c r="L82" s="35"/>
      <c r="M82" s="37">
        <v>11.8</v>
      </c>
      <c r="N82" s="35"/>
    </row>
    <row r="83" spans="1:111" ht="15.75" x14ac:dyDescent="0.25">
      <c r="B83" s="36"/>
      <c r="D83" s="32">
        <v>43811</v>
      </c>
      <c r="E83" s="37">
        <v>103.08</v>
      </c>
      <c r="F83" s="33"/>
      <c r="G83" s="37">
        <v>91.32</v>
      </c>
      <c r="H83" s="33"/>
      <c r="I83" s="37">
        <v>303.2</v>
      </c>
      <c r="J83" s="33"/>
      <c r="K83" s="37">
        <v>392.3</v>
      </c>
      <c r="L83" s="35"/>
      <c r="M83" s="37">
        <v>11.76</v>
      </c>
      <c r="N83" s="35"/>
    </row>
    <row r="84" spans="1:111" s="26" customFormat="1" x14ac:dyDescent="0.25">
      <c r="A84" s="1"/>
      <c r="B84" s="3"/>
      <c r="D84" s="32">
        <v>43812</v>
      </c>
      <c r="E84" s="37">
        <v>103.08</v>
      </c>
      <c r="F84" s="33"/>
      <c r="G84" s="37">
        <v>91.27</v>
      </c>
      <c r="H84" s="33"/>
      <c r="I84" s="37">
        <v>302.35000000000002</v>
      </c>
      <c r="J84" s="33"/>
      <c r="K84" s="37">
        <v>395.7</v>
      </c>
      <c r="L84" s="35"/>
      <c r="M84" s="37">
        <v>11.99</v>
      </c>
      <c r="N84" s="35"/>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row>
    <row r="85" spans="1:111" s="26" customFormat="1" ht="15" customHeight="1" x14ac:dyDescent="0.25">
      <c r="A85" s="1"/>
      <c r="B85" s="3"/>
      <c r="D85" s="32">
        <v>43815</v>
      </c>
      <c r="E85" s="37">
        <v>102.94</v>
      </c>
      <c r="F85" s="33"/>
      <c r="G85" s="37">
        <v>91.21</v>
      </c>
      <c r="H85" s="33"/>
      <c r="I85" s="37">
        <v>300.55</v>
      </c>
      <c r="J85" s="33"/>
      <c r="K85" s="37">
        <v>394.1</v>
      </c>
      <c r="L85" s="35"/>
      <c r="M85" s="37">
        <v>12.07</v>
      </c>
      <c r="N85" s="35"/>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row>
    <row r="86" spans="1:111" ht="15.75" x14ac:dyDescent="0.25">
      <c r="B86" s="36"/>
      <c r="D86" s="32">
        <v>43816</v>
      </c>
      <c r="E86" s="37">
        <v>104.2</v>
      </c>
      <c r="F86" s="33"/>
      <c r="G86" s="37">
        <v>91.53</v>
      </c>
      <c r="H86" s="33"/>
      <c r="I86" s="37">
        <v>304.10000000000002</v>
      </c>
      <c r="J86" s="33"/>
      <c r="K86" s="37">
        <v>397.8</v>
      </c>
      <c r="L86" s="35"/>
      <c r="M86" s="37">
        <v>12.3</v>
      </c>
      <c r="N86" s="35"/>
    </row>
    <row r="87" spans="1:111" ht="15.75" x14ac:dyDescent="0.25">
      <c r="B87" s="36"/>
      <c r="D87" s="32">
        <v>43817</v>
      </c>
      <c r="E87" s="37">
        <v>103.56</v>
      </c>
      <c r="F87" s="33"/>
      <c r="G87" s="37">
        <v>91.87</v>
      </c>
      <c r="H87" s="33"/>
      <c r="I87" s="37">
        <v>303.75</v>
      </c>
      <c r="J87" s="33"/>
      <c r="K87" s="37">
        <v>400.1</v>
      </c>
      <c r="L87" s="35"/>
      <c r="M87" s="37">
        <v>12.315</v>
      </c>
      <c r="N87" s="35"/>
    </row>
    <row r="88" spans="1:111" s="26" customFormat="1" x14ac:dyDescent="0.25">
      <c r="A88" s="1"/>
      <c r="B88" s="3"/>
      <c r="D88" s="32">
        <v>43818</v>
      </c>
      <c r="E88" s="37">
        <v>104.02</v>
      </c>
      <c r="F88" s="33"/>
      <c r="G88" s="37">
        <v>91.58</v>
      </c>
      <c r="H88" s="33"/>
      <c r="I88" s="37">
        <v>304.14999999999998</v>
      </c>
      <c r="J88" s="33"/>
      <c r="K88" s="37">
        <v>401.3</v>
      </c>
      <c r="L88" s="35"/>
      <c r="M88" s="37">
        <v>12.285</v>
      </c>
      <c r="N88" s="35"/>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row>
    <row r="89" spans="1:111" s="26" customFormat="1" ht="15" customHeight="1" x14ac:dyDescent="0.25">
      <c r="A89" s="1"/>
      <c r="B89" s="3"/>
      <c r="D89" s="32">
        <v>43819</v>
      </c>
      <c r="E89" s="37">
        <v>104.12</v>
      </c>
      <c r="F89" s="33"/>
      <c r="G89" s="37">
        <v>92.15</v>
      </c>
      <c r="H89" s="33"/>
      <c r="I89" s="37">
        <v>307.3</v>
      </c>
      <c r="J89" s="33"/>
      <c r="K89" s="37">
        <v>398.4</v>
      </c>
      <c r="L89" s="35"/>
      <c r="M89" s="37">
        <v>12.23</v>
      </c>
      <c r="N89" s="35"/>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row>
    <row r="90" spans="1:111" ht="15.75" x14ac:dyDescent="0.25">
      <c r="B90" s="36"/>
      <c r="D90" s="32">
        <v>43822</v>
      </c>
      <c r="E90" s="37">
        <v>106.1</v>
      </c>
      <c r="F90" s="33"/>
      <c r="G90" s="37">
        <v>92.61</v>
      </c>
      <c r="H90" s="33"/>
      <c r="I90" s="37">
        <v>313.60000000000002</v>
      </c>
      <c r="J90" s="33"/>
      <c r="K90" s="37">
        <v>403.3</v>
      </c>
      <c r="L90" s="35"/>
      <c r="M90" s="37">
        <v>12.244999999999999</v>
      </c>
      <c r="N90" s="35"/>
    </row>
    <row r="91" spans="1:111" ht="15.75" x14ac:dyDescent="0.25">
      <c r="B91" s="36"/>
      <c r="D91" s="32">
        <v>43823</v>
      </c>
      <c r="E91" s="37">
        <v>106.6</v>
      </c>
      <c r="F91" s="33"/>
      <c r="G91" s="37">
        <v>93.2</v>
      </c>
      <c r="H91" s="33"/>
      <c r="I91" s="37">
        <v>315.5</v>
      </c>
      <c r="J91" s="33"/>
      <c r="K91" s="37">
        <v>402.4</v>
      </c>
      <c r="L91" s="35"/>
      <c r="M91" s="37">
        <v>12.24</v>
      </c>
      <c r="N91" s="35"/>
    </row>
    <row r="92" spans="1:111" s="26" customFormat="1" x14ac:dyDescent="0.25">
      <c r="A92" s="1"/>
      <c r="B92" s="3"/>
      <c r="D92" s="32">
        <v>43824</v>
      </c>
      <c r="E92" s="37">
        <v>106.6</v>
      </c>
      <c r="F92" s="33"/>
      <c r="G92" s="37">
        <v>93.2</v>
      </c>
      <c r="H92" s="33"/>
      <c r="I92" s="37">
        <v>315.5</v>
      </c>
      <c r="J92" s="33"/>
      <c r="K92" s="37">
        <v>402.4</v>
      </c>
      <c r="L92" s="35"/>
      <c r="M92" s="37">
        <v>12.24</v>
      </c>
      <c r="N92" s="35"/>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row>
    <row r="93" spans="1:111" s="26" customFormat="1" ht="15" customHeight="1" x14ac:dyDescent="0.25">
      <c r="A93" s="1"/>
      <c r="B93" s="3"/>
      <c r="D93" s="32">
        <v>43825</v>
      </c>
      <c r="E93" s="37">
        <v>106.6</v>
      </c>
      <c r="F93" s="33"/>
      <c r="G93" s="37">
        <v>93.2</v>
      </c>
      <c r="H93" s="33"/>
      <c r="I93" s="37">
        <v>315.5</v>
      </c>
      <c r="J93" s="33"/>
      <c r="K93" s="37">
        <v>402.4</v>
      </c>
      <c r="L93" s="35"/>
      <c r="M93" s="37">
        <v>12.24</v>
      </c>
      <c r="N93" s="35"/>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row>
    <row r="94" spans="1:111" ht="15.75" x14ac:dyDescent="0.25">
      <c r="B94" s="36"/>
      <c r="D94" s="32">
        <v>43826</v>
      </c>
      <c r="E94" s="37">
        <v>106.6</v>
      </c>
      <c r="F94" s="33"/>
      <c r="G94" s="37">
        <v>93.2</v>
      </c>
      <c r="H94" s="33"/>
      <c r="I94" s="37">
        <v>315.5</v>
      </c>
      <c r="J94" s="33"/>
      <c r="K94" s="37">
        <v>402.4</v>
      </c>
      <c r="L94" s="35"/>
      <c r="M94" s="37">
        <v>12.24</v>
      </c>
      <c r="N94" s="35"/>
    </row>
    <row r="95" spans="1:111" ht="15.75" x14ac:dyDescent="0.25">
      <c r="B95" s="36"/>
      <c r="D95" s="32">
        <v>43829</v>
      </c>
      <c r="E95" s="37">
        <v>106.4</v>
      </c>
      <c r="F95" s="33"/>
      <c r="G95" s="37">
        <v>93.11</v>
      </c>
      <c r="H95" s="33"/>
      <c r="I95" s="37">
        <v>317.25</v>
      </c>
      <c r="J95" s="33"/>
      <c r="K95" s="37">
        <v>401.1</v>
      </c>
      <c r="L95" s="35"/>
      <c r="M95" s="37">
        <v>12.21</v>
      </c>
      <c r="N95" s="35"/>
    </row>
    <row r="96" spans="1:111" s="26" customFormat="1" x14ac:dyDescent="0.25">
      <c r="A96" s="1"/>
      <c r="B96" s="3"/>
      <c r="D96" s="32">
        <v>43830</v>
      </c>
      <c r="E96" s="37">
        <v>104.78</v>
      </c>
      <c r="F96" s="33"/>
      <c r="G96" s="37">
        <v>91.9</v>
      </c>
      <c r="H96" s="33"/>
      <c r="I96" s="37">
        <v>314</v>
      </c>
      <c r="J96" s="33"/>
      <c r="K96" s="37">
        <v>397.1</v>
      </c>
      <c r="L96" s="35"/>
      <c r="M96" s="37">
        <v>12.225</v>
      </c>
      <c r="N96" s="35"/>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row>
    <row r="97" spans="1:111" s="26" customFormat="1" ht="15" customHeight="1" x14ac:dyDescent="0.25">
      <c r="A97" s="1"/>
      <c r="B97" s="3"/>
      <c r="D97" s="32">
        <v>43831</v>
      </c>
      <c r="E97" s="37">
        <v>104.78</v>
      </c>
      <c r="F97" s="33"/>
      <c r="G97" s="37">
        <v>91.9</v>
      </c>
      <c r="H97" s="33"/>
      <c r="I97" s="37">
        <v>314</v>
      </c>
      <c r="J97" s="33"/>
      <c r="K97" s="37">
        <v>397.1</v>
      </c>
      <c r="L97" s="35"/>
      <c r="M97" s="37">
        <v>12.225</v>
      </c>
      <c r="N97" s="35"/>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row>
    <row r="98" spans="1:111" ht="15.75" x14ac:dyDescent="0.25">
      <c r="B98" s="36"/>
      <c r="D98" s="32">
        <v>43832</v>
      </c>
      <c r="E98" s="37">
        <v>104.78</v>
      </c>
      <c r="F98" s="33"/>
      <c r="G98" s="37">
        <v>91.9</v>
      </c>
      <c r="H98" s="33"/>
      <c r="I98" s="37">
        <v>314</v>
      </c>
      <c r="J98" s="33"/>
      <c r="K98" s="37">
        <v>397.1</v>
      </c>
      <c r="L98" s="35"/>
      <c r="M98" s="37">
        <v>12.225</v>
      </c>
      <c r="N98" s="35"/>
    </row>
    <row r="99" spans="1:111" ht="15.75" x14ac:dyDescent="0.25">
      <c r="B99" s="36"/>
      <c r="D99" s="32">
        <v>43833</v>
      </c>
      <c r="E99" s="37">
        <v>104.78</v>
      </c>
      <c r="F99" s="33"/>
      <c r="G99" s="37">
        <v>91.9</v>
      </c>
      <c r="H99" s="33"/>
      <c r="I99" s="37">
        <v>314</v>
      </c>
      <c r="J99" s="33"/>
      <c r="K99" s="37">
        <v>397.1</v>
      </c>
      <c r="L99" s="35"/>
      <c r="M99" s="37">
        <v>12.225</v>
      </c>
      <c r="N99" s="35"/>
    </row>
    <row r="100" spans="1:111" s="26" customFormat="1" x14ac:dyDescent="0.25">
      <c r="A100" s="1"/>
      <c r="B100" s="3"/>
      <c r="D100" s="32">
        <v>43836</v>
      </c>
      <c r="E100" s="37">
        <v>106.32</v>
      </c>
      <c r="F100" s="33"/>
      <c r="G100" s="37">
        <v>92.28</v>
      </c>
      <c r="H100" s="33"/>
      <c r="I100" s="37">
        <v>316.10000000000002</v>
      </c>
      <c r="J100" s="33"/>
      <c r="K100" s="37">
        <v>402.4</v>
      </c>
      <c r="L100" s="35"/>
      <c r="M100" s="37">
        <v>12.375</v>
      </c>
      <c r="N100" s="35"/>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row>
    <row r="101" spans="1:111" s="26" customFormat="1" ht="15" customHeight="1" x14ac:dyDescent="0.25">
      <c r="A101" s="1"/>
      <c r="B101" s="3"/>
      <c r="D101" s="32">
        <v>43837</v>
      </c>
      <c r="E101" s="37">
        <v>106.26</v>
      </c>
      <c r="F101" s="33"/>
      <c r="G101" s="37">
        <v>92.09</v>
      </c>
      <c r="H101" s="33"/>
      <c r="I101" s="37">
        <v>315.75</v>
      </c>
      <c r="J101" s="33"/>
      <c r="K101" s="37">
        <v>400.1</v>
      </c>
      <c r="L101" s="35"/>
      <c r="M101" s="37">
        <v>12.29</v>
      </c>
      <c r="N101" s="35"/>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row>
    <row r="102" spans="1:111" ht="15.75" x14ac:dyDescent="0.25">
      <c r="B102" s="36"/>
      <c r="D102" s="32">
        <v>43838</v>
      </c>
      <c r="E102" s="37">
        <v>105.2</v>
      </c>
      <c r="F102" s="33"/>
      <c r="G102" s="37">
        <v>92.34</v>
      </c>
      <c r="H102" s="33"/>
      <c r="I102" s="37">
        <v>316.14999999999998</v>
      </c>
      <c r="J102" s="33"/>
      <c r="K102" s="37">
        <v>401.7</v>
      </c>
      <c r="L102" s="35"/>
      <c r="M102" s="37">
        <v>12.615</v>
      </c>
      <c r="N102" s="35"/>
    </row>
    <row r="103" spans="1:111" ht="15.75" x14ac:dyDescent="0.25">
      <c r="B103" s="36"/>
      <c r="D103" s="32">
        <v>43839</v>
      </c>
      <c r="E103" s="37">
        <v>103.5</v>
      </c>
      <c r="F103" s="33"/>
      <c r="G103" s="37">
        <v>91.85</v>
      </c>
      <c r="H103" s="33"/>
      <c r="I103" s="37">
        <v>316.39999999999998</v>
      </c>
      <c r="J103" s="33"/>
      <c r="K103" s="37">
        <v>401.1</v>
      </c>
      <c r="L103" s="35"/>
      <c r="M103" s="37">
        <v>12.705</v>
      </c>
      <c r="N103" s="35"/>
    </row>
    <row r="104" spans="1:111" s="26" customFormat="1" x14ac:dyDescent="0.25">
      <c r="A104" s="1"/>
      <c r="B104" s="3"/>
      <c r="D104" s="32">
        <v>43840</v>
      </c>
      <c r="E104" s="37">
        <v>103.08</v>
      </c>
      <c r="F104" s="33"/>
      <c r="G104" s="37">
        <v>92.36</v>
      </c>
      <c r="H104" s="33"/>
      <c r="I104" s="37">
        <v>317.75</v>
      </c>
      <c r="J104" s="33"/>
      <c r="K104" s="37">
        <v>399.6</v>
      </c>
      <c r="L104" s="35"/>
      <c r="M104" s="37">
        <v>12.695</v>
      </c>
      <c r="N104" s="35"/>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row>
    <row r="105" spans="1:111" s="26" customFormat="1" ht="15" customHeight="1" x14ac:dyDescent="0.25">
      <c r="A105" s="1"/>
      <c r="B105" s="3"/>
      <c r="D105" s="32">
        <v>43843</v>
      </c>
      <c r="E105" s="37">
        <v>102.94</v>
      </c>
      <c r="F105" s="33"/>
      <c r="G105" s="37">
        <v>91.64</v>
      </c>
      <c r="H105" s="33"/>
      <c r="I105" s="37">
        <v>320.39999999999998</v>
      </c>
      <c r="J105" s="33"/>
      <c r="K105" s="37">
        <v>400.3</v>
      </c>
      <c r="L105" s="35"/>
      <c r="M105" s="37">
        <v>12.66</v>
      </c>
      <c r="N105" s="35"/>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row>
    <row r="106" spans="1:111" ht="15.75" x14ac:dyDescent="0.25">
      <c r="B106" s="36"/>
      <c r="D106" s="32">
        <v>43844</v>
      </c>
      <c r="E106" s="37">
        <v>103.54</v>
      </c>
      <c r="F106" s="33"/>
      <c r="G106" s="37">
        <v>91.05</v>
      </c>
      <c r="H106" s="33"/>
      <c r="I106" s="37">
        <v>319.14999999999998</v>
      </c>
      <c r="J106" s="33"/>
      <c r="K106" s="37">
        <v>398.1</v>
      </c>
      <c r="L106" s="35"/>
      <c r="M106" s="37">
        <v>12.62</v>
      </c>
      <c r="N106" s="35"/>
    </row>
    <row r="107" spans="1:111" ht="15.75" x14ac:dyDescent="0.25">
      <c r="B107" s="36"/>
      <c r="D107" s="32">
        <v>43845</v>
      </c>
      <c r="E107" s="37">
        <v>103.42</v>
      </c>
      <c r="F107" s="33"/>
      <c r="G107" s="37">
        <v>91.26</v>
      </c>
      <c r="H107" s="33"/>
      <c r="I107" s="37">
        <v>318.05</v>
      </c>
      <c r="J107" s="33"/>
      <c r="K107" s="37">
        <v>399.9</v>
      </c>
      <c r="L107" s="35"/>
      <c r="M107" s="37">
        <v>12.76</v>
      </c>
      <c r="N107" s="35"/>
    </row>
    <row r="108" spans="1:111" s="26" customFormat="1" x14ac:dyDescent="0.25">
      <c r="A108" s="1"/>
      <c r="B108" s="3"/>
      <c r="D108" s="32">
        <v>43846</v>
      </c>
      <c r="E108" s="37">
        <v>103.82</v>
      </c>
      <c r="F108" s="33"/>
      <c r="G108" s="37">
        <v>91.67</v>
      </c>
      <c r="H108" s="33"/>
      <c r="I108" s="37">
        <v>320.35000000000002</v>
      </c>
      <c r="J108" s="33"/>
      <c r="K108" s="37">
        <v>394.5</v>
      </c>
      <c r="L108" s="35"/>
      <c r="M108" s="37">
        <v>12.63</v>
      </c>
      <c r="N108" s="35"/>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row>
    <row r="109" spans="1:111" s="26" customFormat="1" ht="15" customHeight="1" x14ac:dyDescent="0.25">
      <c r="A109" s="1"/>
      <c r="B109" s="3"/>
      <c r="D109" s="32">
        <v>43847</v>
      </c>
      <c r="E109" s="37">
        <v>104.9</v>
      </c>
      <c r="F109" s="33"/>
      <c r="G109" s="37">
        <v>91.63</v>
      </c>
      <c r="H109" s="33"/>
      <c r="I109" s="37">
        <v>320.95</v>
      </c>
      <c r="J109" s="33"/>
      <c r="K109" s="37">
        <v>397.1</v>
      </c>
      <c r="L109" s="35"/>
      <c r="M109" s="37">
        <v>12.675000000000001</v>
      </c>
      <c r="N109" s="35"/>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row>
    <row r="110" spans="1:111" ht="15.75" x14ac:dyDescent="0.25">
      <c r="B110" s="36"/>
      <c r="D110" s="32">
        <v>43850</v>
      </c>
      <c r="E110" s="37">
        <v>106.58</v>
      </c>
      <c r="F110" s="33"/>
      <c r="G110" s="37">
        <v>92.78</v>
      </c>
      <c r="H110" s="33"/>
      <c r="I110" s="37">
        <v>327.95</v>
      </c>
      <c r="J110" s="33"/>
      <c r="K110" s="37">
        <v>402.6</v>
      </c>
      <c r="L110" s="35"/>
      <c r="M110" s="37">
        <v>12.734999999999999</v>
      </c>
      <c r="N110" s="35"/>
    </row>
    <row r="111" spans="1:111" ht="15.75" x14ac:dyDescent="0.25">
      <c r="B111" s="36"/>
      <c r="D111" s="32">
        <v>43851</v>
      </c>
      <c r="E111" s="37">
        <v>106.9</v>
      </c>
      <c r="F111" s="33"/>
      <c r="G111" s="37">
        <v>92.72</v>
      </c>
      <c r="H111" s="33"/>
      <c r="I111" s="37">
        <v>328.15</v>
      </c>
      <c r="J111" s="33"/>
      <c r="K111" s="37">
        <v>407.3</v>
      </c>
      <c r="L111" s="35"/>
      <c r="M111" s="37">
        <v>12.805</v>
      </c>
      <c r="N111" s="35"/>
    </row>
    <row r="112" spans="1:111" s="26" customFormat="1" ht="15.75" x14ac:dyDescent="0.25">
      <c r="A112" s="1"/>
      <c r="B112" s="36"/>
      <c r="D112" s="32">
        <v>43852</v>
      </c>
      <c r="E112" s="37">
        <v>108.36</v>
      </c>
      <c r="F112" s="33"/>
      <c r="G112" s="37">
        <v>92.89</v>
      </c>
      <c r="H112" s="33"/>
      <c r="I112" s="37">
        <v>330</v>
      </c>
      <c r="J112" s="33"/>
      <c r="K112" s="37">
        <v>407.7</v>
      </c>
      <c r="L112" s="35"/>
      <c r="M112" s="37">
        <v>12.225</v>
      </c>
      <c r="N112" s="35"/>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row>
    <row r="113" spans="1:111" s="26" customFormat="1" ht="15" customHeight="1" x14ac:dyDescent="0.25">
      <c r="A113" s="1"/>
      <c r="B113" s="36"/>
      <c r="D113" s="32">
        <v>43853</v>
      </c>
      <c r="E113" s="37">
        <v>108.78</v>
      </c>
      <c r="F113" s="33"/>
      <c r="G113" s="37">
        <v>92.15</v>
      </c>
      <c r="H113" s="33"/>
      <c r="I113" s="37">
        <v>330.4</v>
      </c>
      <c r="J113" s="33"/>
      <c r="K113" s="37">
        <v>407.5</v>
      </c>
      <c r="L113" s="35"/>
      <c r="M113" s="37">
        <v>12.39</v>
      </c>
      <c r="N113" s="35"/>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row>
    <row r="114" spans="1:111" ht="15.75" x14ac:dyDescent="0.25">
      <c r="B114" s="36"/>
      <c r="D114" s="32">
        <v>43854</v>
      </c>
      <c r="E114" s="37">
        <v>108.34</v>
      </c>
      <c r="F114" s="33"/>
      <c r="G114" s="37">
        <v>91.82</v>
      </c>
      <c r="H114" s="33"/>
      <c r="I114" s="37">
        <v>327.39999999999998</v>
      </c>
      <c r="J114" s="33"/>
      <c r="K114" s="37">
        <v>407</v>
      </c>
      <c r="L114" s="35"/>
      <c r="M114" s="37">
        <v>12.28</v>
      </c>
      <c r="N114" s="35"/>
    </row>
    <row r="115" spans="1:111" ht="15.75" x14ac:dyDescent="0.25">
      <c r="B115" s="36"/>
      <c r="D115" s="32">
        <v>43857</v>
      </c>
      <c r="E115" s="37">
        <v>108.9</v>
      </c>
      <c r="F115" s="33"/>
      <c r="G115" s="37">
        <v>91.55</v>
      </c>
      <c r="H115" s="33"/>
      <c r="I115" s="37">
        <v>323.5</v>
      </c>
      <c r="J115" s="33"/>
      <c r="K115" s="37">
        <v>413</v>
      </c>
      <c r="L115" s="35"/>
      <c r="M115" s="37">
        <v>12.395</v>
      </c>
      <c r="N115" s="35"/>
    </row>
    <row r="116" spans="1:111" ht="15.75" x14ac:dyDescent="0.25">
      <c r="B116" s="36"/>
      <c r="D116" s="32">
        <v>43858</v>
      </c>
      <c r="E116" s="37">
        <v>107.92</v>
      </c>
      <c r="F116" s="33"/>
      <c r="G116" s="37">
        <v>90.71</v>
      </c>
      <c r="H116" s="33"/>
      <c r="I116" s="34">
        <v>318.75</v>
      </c>
      <c r="J116" s="33"/>
      <c r="K116" s="37">
        <v>403</v>
      </c>
      <c r="L116" s="33"/>
      <c r="M116" s="37">
        <v>12.085000000000001</v>
      </c>
      <c r="N116" s="33"/>
    </row>
    <row r="117" spans="1:111" s="26" customFormat="1" ht="15" customHeight="1" x14ac:dyDescent="0.25">
      <c r="A117" s="42"/>
      <c r="B117" s="42"/>
      <c r="C117" s="42"/>
      <c r="D117" s="43"/>
      <c r="E117" s="44"/>
      <c r="F117" s="44"/>
      <c r="G117" s="44"/>
      <c r="H117" s="44"/>
      <c r="I117" s="44"/>
      <c r="J117" s="44"/>
      <c r="K117" s="42"/>
      <c r="L117" s="42"/>
      <c r="M117" s="42"/>
      <c r="N117" s="42"/>
      <c r="O117" s="42"/>
      <c r="P117" s="42"/>
      <c r="Q117" s="42"/>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row>
    <row r="118" spans="1:111" ht="15.75" x14ac:dyDescent="0.25">
      <c r="A118" s="42"/>
      <c r="B118" s="45"/>
      <c r="C118" s="42"/>
      <c r="D118" s="105"/>
      <c r="E118" s="105"/>
      <c r="F118" s="105"/>
      <c r="G118" s="105"/>
      <c r="H118" s="105"/>
      <c r="I118" s="46"/>
      <c r="J118" s="46"/>
      <c r="K118" s="44"/>
      <c r="L118" s="44"/>
      <c r="M118" s="44"/>
      <c r="N118" s="44"/>
      <c r="O118" s="44"/>
      <c r="P118" s="44"/>
      <c r="Q118" s="44"/>
    </row>
    <row r="119" spans="1:111" ht="16.5" customHeight="1" x14ac:dyDescent="0.25">
      <c r="A119" s="42"/>
      <c r="B119" s="45"/>
      <c r="C119" s="42"/>
      <c r="D119" s="106"/>
      <c r="E119" s="106"/>
      <c r="F119" s="106"/>
      <c r="G119" s="106"/>
      <c r="H119" s="106"/>
      <c r="I119" s="106"/>
      <c r="J119" s="47"/>
      <c r="K119" s="48"/>
      <c r="L119" s="44"/>
      <c r="M119" s="48"/>
      <c r="N119" s="44"/>
      <c r="O119" s="44"/>
      <c r="P119" s="44"/>
      <c r="Q119" s="44"/>
    </row>
    <row r="120" spans="1:111" s="26" customFormat="1" x14ac:dyDescent="0.25">
      <c r="A120" s="42"/>
      <c r="B120" s="42"/>
      <c r="C120" s="42"/>
      <c r="D120" s="106"/>
      <c r="E120" s="106"/>
      <c r="F120" s="106"/>
      <c r="G120" s="106"/>
      <c r="H120" s="106"/>
      <c r="I120" s="106"/>
      <c r="J120" s="47"/>
      <c r="K120" s="42"/>
      <c r="L120" s="42"/>
      <c r="M120" s="42"/>
      <c r="N120" s="42"/>
      <c r="O120" s="42"/>
      <c r="P120" s="42"/>
      <c r="Q120" s="42"/>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row>
    <row r="121" spans="1:111" s="26" customFormat="1" ht="15" customHeight="1" x14ac:dyDescent="0.25">
      <c r="A121" s="42"/>
      <c r="B121" s="42"/>
      <c r="C121" s="42"/>
      <c r="D121" s="49"/>
      <c r="E121" s="48"/>
      <c r="F121" s="48"/>
      <c r="G121" s="48"/>
      <c r="H121" s="48"/>
      <c r="I121" s="48"/>
      <c r="J121" s="48"/>
      <c r="K121" s="42"/>
      <c r="L121" s="42"/>
      <c r="M121" s="42"/>
      <c r="N121" s="42"/>
      <c r="O121" s="42"/>
      <c r="P121" s="42"/>
      <c r="Q121" s="42"/>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row>
    <row r="122" spans="1:111" ht="15.75" x14ac:dyDescent="0.25">
      <c r="A122" s="42"/>
      <c r="B122" s="45"/>
      <c r="C122" s="42"/>
      <c r="D122" s="44"/>
      <c r="E122" s="42"/>
      <c r="F122" s="42"/>
      <c r="G122" s="42"/>
      <c r="H122" s="42"/>
      <c r="I122" s="42"/>
      <c r="J122" s="42"/>
      <c r="K122" s="44"/>
      <c r="L122" s="44"/>
      <c r="M122" s="44"/>
      <c r="N122" s="44"/>
      <c r="O122" s="44"/>
      <c r="P122" s="44"/>
      <c r="Q122" s="44"/>
    </row>
    <row r="123" spans="1:111" ht="15.75" x14ac:dyDescent="0.25">
      <c r="A123" s="42"/>
      <c r="B123" s="45"/>
      <c r="C123" s="42"/>
      <c r="D123" s="49"/>
      <c r="E123" s="50"/>
      <c r="F123" s="50"/>
      <c r="G123" s="51"/>
      <c r="H123" s="42"/>
      <c r="I123" s="42"/>
      <c r="J123" s="42"/>
      <c r="K123" s="44"/>
      <c r="L123" s="44"/>
      <c r="M123" s="44"/>
      <c r="N123" s="44"/>
      <c r="O123" s="44"/>
      <c r="P123" s="44"/>
      <c r="Q123" s="44"/>
    </row>
    <row r="124" spans="1:111" s="26" customFormat="1" ht="15.75" x14ac:dyDescent="0.25">
      <c r="A124" s="42"/>
      <c r="B124" s="45"/>
      <c r="C124" s="42"/>
      <c r="D124" s="49"/>
      <c r="E124" s="48"/>
      <c r="F124" s="48"/>
      <c r="G124" s="48"/>
      <c r="H124" s="48"/>
      <c r="I124" s="48"/>
      <c r="J124" s="48"/>
      <c r="K124" s="52"/>
      <c r="L124" s="42"/>
      <c r="M124" s="52"/>
      <c r="N124" s="42"/>
      <c r="O124" s="42"/>
      <c r="P124" s="42"/>
      <c r="Q124" s="42"/>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row>
    <row r="125" spans="1:111" s="26" customFormat="1" ht="15" customHeight="1" x14ac:dyDescent="0.25">
      <c r="A125" s="42"/>
      <c r="B125" s="45"/>
      <c r="C125" s="42"/>
      <c r="D125" s="105"/>
      <c r="E125" s="105"/>
      <c r="F125" s="105"/>
      <c r="G125" s="105"/>
      <c r="H125" s="105"/>
      <c r="I125" s="46"/>
      <c r="J125" s="46"/>
      <c r="K125" s="44"/>
      <c r="L125" s="44"/>
      <c r="M125" s="44"/>
      <c r="N125" s="44"/>
      <c r="O125" s="42"/>
      <c r="P125" s="42"/>
      <c r="Q125" s="42"/>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row>
    <row r="126" spans="1:111" ht="15.75" customHeight="1" x14ac:dyDescent="0.25">
      <c r="A126" s="42"/>
      <c r="B126" s="45"/>
      <c r="C126" s="42"/>
      <c r="D126" s="106"/>
      <c r="E126" s="106"/>
      <c r="F126" s="106"/>
      <c r="G126" s="106"/>
      <c r="H126" s="106"/>
      <c r="I126" s="106"/>
      <c r="J126" s="47"/>
      <c r="K126" s="48"/>
      <c r="L126" s="44"/>
      <c r="M126" s="48"/>
      <c r="N126" s="44"/>
      <c r="O126" s="44"/>
      <c r="P126" s="44"/>
      <c r="Q126" s="44"/>
    </row>
    <row r="127" spans="1:111" x14ac:dyDescent="0.25">
      <c r="A127" s="42"/>
      <c r="B127" s="42"/>
      <c r="C127" s="42"/>
      <c r="D127" s="53"/>
      <c r="E127" s="53"/>
      <c r="F127" s="53"/>
      <c r="G127" s="53"/>
      <c r="H127" s="53"/>
      <c r="I127" s="53"/>
      <c r="J127" s="47"/>
      <c r="K127" s="42"/>
      <c r="L127" s="42"/>
      <c r="M127" s="42"/>
      <c r="N127" s="42"/>
      <c r="O127" s="44"/>
      <c r="P127" s="44"/>
      <c r="Q127" s="44"/>
    </row>
    <row r="128" spans="1:111" ht="15.75" x14ac:dyDescent="0.25">
      <c r="A128" s="42"/>
      <c r="B128" s="45"/>
      <c r="C128" s="42"/>
      <c r="D128" s="49"/>
      <c r="E128" s="42"/>
      <c r="F128" s="42"/>
      <c r="G128" s="42"/>
      <c r="H128" s="42"/>
      <c r="I128" s="42"/>
      <c r="J128" s="42"/>
      <c r="K128" s="42"/>
      <c r="L128" s="44"/>
      <c r="M128" s="42"/>
      <c r="N128" s="44"/>
      <c r="O128" s="44"/>
      <c r="P128" s="44"/>
      <c r="Q128" s="44"/>
    </row>
    <row r="129" spans="1:111" s="26" customFormat="1" x14ac:dyDescent="0.25">
      <c r="A129" s="42"/>
      <c r="B129" s="42"/>
      <c r="C129" s="42"/>
      <c r="D129" s="49"/>
      <c r="E129" s="50"/>
      <c r="F129" s="42"/>
      <c r="G129" s="42"/>
      <c r="H129" s="42"/>
      <c r="I129" s="42"/>
      <c r="J129" s="42"/>
      <c r="K129" s="42"/>
      <c r="L129" s="42"/>
      <c r="M129" s="42"/>
      <c r="N129" s="42"/>
      <c r="O129" s="42"/>
      <c r="P129" s="42"/>
      <c r="Q129" s="42"/>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row>
    <row r="130" spans="1:111" s="26" customFormat="1" ht="15" customHeight="1" x14ac:dyDescent="0.25">
      <c r="A130" s="42"/>
      <c r="B130" s="42"/>
      <c r="C130" s="42"/>
      <c r="D130" s="49"/>
      <c r="E130" s="48"/>
      <c r="F130" s="48"/>
      <c r="G130" s="48"/>
      <c r="H130" s="48"/>
      <c r="I130" s="48"/>
      <c r="J130" s="48"/>
      <c r="K130" s="48"/>
      <c r="L130" s="42"/>
      <c r="M130" s="48"/>
      <c r="N130" s="42"/>
      <c r="O130" s="42"/>
      <c r="P130" s="42"/>
      <c r="Q130" s="42"/>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row>
    <row r="131" spans="1:111" ht="15.75" x14ac:dyDescent="0.25">
      <c r="A131" s="42"/>
      <c r="B131" s="45"/>
      <c r="C131" s="42"/>
      <c r="D131" s="105"/>
      <c r="E131" s="105"/>
      <c r="F131" s="105"/>
      <c r="G131" s="105"/>
      <c r="H131" s="105"/>
      <c r="I131" s="46"/>
      <c r="J131" s="46"/>
      <c r="K131" s="44"/>
      <c r="L131" s="44"/>
      <c r="M131" s="44"/>
      <c r="N131" s="44"/>
      <c r="O131" s="44"/>
      <c r="P131" s="44"/>
      <c r="Q131" s="44"/>
    </row>
    <row r="132" spans="1:111" ht="15.75" customHeight="1" x14ac:dyDescent="0.25">
      <c r="A132" s="42"/>
      <c r="B132" s="45"/>
      <c r="C132" s="42"/>
      <c r="D132" s="106"/>
      <c r="E132" s="106"/>
      <c r="F132" s="106"/>
      <c r="G132" s="106"/>
      <c r="H132" s="106"/>
      <c r="I132" s="106"/>
      <c r="J132" s="47"/>
      <c r="K132" s="48"/>
      <c r="L132" s="44"/>
      <c r="M132" s="48"/>
      <c r="N132" s="44"/>
      <c r="O132" s="44"/>
      <c r="P132" s="44"/>
      <c r="Q132" s="44"/>
    </row>
    <row r="133" spans="1:111" s="26" customFormat="1" x14ac:dyDescent="0.25">
      <c r="A133" s="42"/>
      <c r="B133" s="42"/>
      <c r="C133" s="42"/>
      <c r="D133" s="106"/>
      <c r="E133" s="106"/>
      <c r="F133" s="106"/>
      <c r="G133" s="106"/>
      <c r="H133" s="106"/>
      <c r="I133" s="106"/>
      <c r="J133" s="47"/>
      <c r="K133" s="42"/>
      <c r="L133" s="42"/>
      <c r="M133" s="42"/>
      <c r="N133" s="42"/>
      <c r="O133" s="42"/>
      <c r="P133" s="42"/>
      <c r="Q133" s="42"/>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row>
    <row r="134" spans="1:111" s="26" customFormat="1" ht="15" customHeight="1" x14ac:dyDescent="0.25">
      <c r="A134" s="42"/>
      <c r="B134" s="42"/>
      <c r="C134" s="42"/>
      <c r="D134" s="49"/>
      <c r="E134" s="48"/>
      <c r="F134" s="48"/>
      <c r="G134" s="48"/>
      <c r="H134" s="48"/>
      <c r="I134" s="48"/>
      <c r="J134" s="48"/>
      <c r="K134" s="48"/>
      <c r="L134" s="42"/>
      <c r="M134" s="48"/>
      <c r="N134" s="42"/>
      <c r="O134" s="42"/>
      <c r="P134" s="42"/>
      <c r="Q134" s="42"/>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row>
    <row r="135" spans="1:111" ht="15.75" x14ac:dyDescent="0.25">
      <c r="A135" s="42"/>
      <c r="B135" s="45"/>
      <c r="C135" s="42"/>
      <c r="D135" s="44"/>
      <c r="E135" s="42"/>
      <c r="F135" s="42"/>
      <c r="G135" s="42"/>
      <c r="H135" s="48"/>
      <c r="I135" s="48"/>
      <c r="J135" s="48"/>
      <c r="K135" s="48"/>
      <c r="L135" s="44"/>
      <c r="M135" s="48"/>
      <c r="N135" s="44"/>
      <c r="O135" s="44"/>
      <c r="P135" s="44"/>
      <c r="Q135" s="44"/>
    </row>
    <row r="136" spans="1:111" ht="15.75" x14ac:dyDescent="0.25">
      <c r="A136" s="42"/>
      <c r="B136" s="45"/>
      <c r="C136" s="42"/>
      <c r="D136" s="49"/>
      <c r="E136" s="54"/>
      <c r="F136" s="54"/>
      <c r="G136" s="54"/>
      <c r="H136" s="48"/>
      <c r="I136" s="48"/>
      <c r="J136" s="48"/>
      <c r="K136" s="42"/>
      <c r="L136" s="44"/>
      <c r="M136" s="42"/>
      <c r="N136" s="44"/>
      <c r="O136" s="44"/>
      <c r="P136" s="44"/>
      <c r="Q136" s="44"/>
    </row>
    <row r="137" spans="1:111" x14ac:dyDescent="0.25">
      <c r="A137" s="42"/>
      <c r="B137" s="42"/>
      <c r="C137" s="42"/>
      <c r="D137" s="42"/>
      <c r="E137" s="44"/>
      <c r="F137" s="44"/>
      <c r="G137" s="44"/>
      <c r="H137" s="44"/>
      <c r="I137" s="44"/>
      <c r="J137" s="44"/>
      <c r="K137" s="44"/>
      <c r="L137" s="44"/>
      <c r="M137" s="44"/>
      <c r="N137" s="44"/>
      <c r="O137" s="44"/>
      <c r="P137" s="44"/>
      <c r="Q137" s="44"/>
    </row>
    <row r="138" spans="1:111" x14ac:dyDescent="0.25">
      <c r="A138" s="42"/>
      <c r="B138" s="42"/>
      <c r="C138" s="42"/>
      <c r="D138" s="42"/>
      <c r="E138" s="44"/>
      <c r="F138" s="44"/>
      <c r="G138" s="44"/>
      <c r="H138" s="44"/>
      <c r="I138" s="44"/>
      <c r="J138" s="44"/>
      <c r="K138" s="44"/>
      <c r="L138" s="44"/>
      <c r="M138" s="44"/>
      <c r="N138" s="44"/>
      <c r="O138" s="44"/>
      <c r="P138" s="44"/>
      <c r="Q138" s="44"/>
    </row>
    <row r="139" spans="1:111" x14ac:dyDescent="0.25">
      <c r="A139" s="42"/>
      <c r="B139" s="42"/>
      <c r="C139" s="42"/>
      <c r="D139" s="42"/>
      <c r="E139" s="44"/>
      <c r="F139" s="44"/>
      <c r="G139" s="44"/>
      <c r="H139" s="44"/>
      <c r="I139" s="44"/>
      <c r="J139" s="44"/>
      <c r="K139" s="44"/>
      <c r="L139" s="44"/>
      <c r="M139" s="44"/>
      <c r="N139" s="44"/>
      <c r="O139" s="44"/>
      <c r="P139" s="44"/>
      <c r="Q139" s="44"/>
    </row>
    <row r="140" spans="1:111" x14ac:dyDescent="0.25">
      <c r="A140" s="42"/>
      <c r="B140" s="42"/>
      <c r="C140" s="42"/>
      <c r="D140" s="42"/>
      <c r="E140" s="44"/>
      <c r="F140" s="44"/>
      <c r="G140" s="44"/>
      <c r="H140" s="44"/>
      <c r="I140" s="44"/>
      <c r="J140" s="44"/>
      <c r="K140" s="44"/>
      <c r="L140" s="44"/>
      <c r="M140" s="44"/>
      <c r="N140" s="44"/>
      <c r="O140" s="44"/>
      <c r="P140" s="44"/>
      <c r="Q140" s="44"/>
    </row>
    <row r="141" spans="1:111" x14ac:dyDescent="0.25">
      <c r="A141" s="42"/>
      <c r="B141" s="42"/>
      <c r="C141" s="42"/>
      <c r="D141" s="42"/>
      <c r="E141" s="44"/>
      <c r="F141" s="44"/>
      <c r="G141" s="44"/>
      <c r="H141" s="44"/>
      <c r="I141" s="44"/>
      <c r="J141" s="44"/>
      <c r="K141" s="44"/>
      <c r="L141" s="44"/>
      <c r="M141" s="44"/>
      <c r="N141" s="44"/>
      <c r="O141" s="44"/>
      <c r="P141" s="44"/>
      <c r="Q141" s="44"/>
    </row>
    <row r="142" spans="1:111" x14ac:dyDescent="0.25">
      <c r="A142" s="42"/>
      <c r="B142" s="42"/>
      <c r="C142" s="42"/>
      <c r="D142" s="42"/>
      <c r="E142" s="44"/>
      <c r="F142" s="44"/>
      <c r="G142" s="44"/>
      <c r="H142" s="44"/>
      <c r="I142" s="44"/>
      <c r="J142" s="44"/>
      <c r="K142" s="44"/>
      <c r="L142" s="44"/>
      <c r="M142" s="44"/>
      <c r="N142" s="44"/>
      <c r="O142" s="44"/>
      <c r="P142" s="44"/>
      <c r="Q142" s="44"/>
    </row>
    <row r="143" spans="1:111" x14ac:dyDescent="0.25">
      <c r="A143" s="42"/>
      <c r="B143" s="42"/>
      <c r="C143" s="42"/>
      <c r="D143" s="42"/>
      <c r="E143" s="44"/>
      <c r="F143" s="44"/>
      <c r="G143" s="44"/>
      <c r="H143" s="44"/>
      <c r="I143" s="44"/>
      <c r="J143" s="44"/>
      <c r="K143" s="44"/>
      <c r="L143" s="44"/>
      <c r="M143" s="44"/>
      <c r="N143" s="44"/>
      <c r="O143" s="44"/>
      <c r="P143" s="44"/>
      <c r="Q143" s="44"/>
    </row>
    <row r="144" spans="1:111" x14ac:dyDescent="0.25">
      <c r="A144" s="42"/>
      <c r="B144" s="42"/>
      <c r="C144" s="42"/>
      <c r="D144" s="42"/>
      <c r="E144" s="44"/>
      <c r="F144" s="44"/>
      <c r="G144" s="44"/>
      <c r="H144" s="44"/>
      <c r="I144" s="44"/>
      <c r="J144" s="44"/>
      <c r="K144" s="44"/>
      <c r="L144" s="44"/>
      <c r="M144" s="44"/>
      <c r="N144" s="44"/>
      <c r="O144" s="44"/>
      <c r="P144" s="44"/>
      <c r="Q144" s="44"/>
    </row>
  </sheetData>
  <mergeCells count="8">
    <mergeCell ref="D131:H131"/>
    <mergeCell ref="D132:I133"/>
    <mergeCell ref="D9:H9"/>
    <mergeCell ref="D10:J10"/>
    <mergeCell ref="D118:H118"/>
    <mergeCell ref="D119:I120"/>
    <mergeCell ref="D125:H125"/>
    <mergeCell ref="D126:I126"/>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144"/>
  <sheetViews>
    <sheetView workbookViewId="0">
      <selection activeCell="G145" sqref="G145"/>
    </sheetView>
  </sheetViews>
  <sheetFormatPr defaultColWidth="10" defaultRowHeight="15" x14ac:dyDescent="0.25"/>
  <cols>
    <col min="1" max="1" width="3.125" style="1" customWidth="1"/>
    <col min="2" max="3" width="0.625" style="26" customWidth="1"/>
    <col min="4" max="4" width="9.875" style="26" customWidth="1"/>
    <col min="5" max="10" width="13.875" style="30" customWidth="1"/>
    <col min="11" max="11" width="18.125" style="30" customWidth="1"/>
    <col min="12" max="12" width="13.875" style="30" customWidth="1"/>
    <col min="13" max="13" width="18.125" style="30" customWidth="1"/>
    <col min="14" max="14" width="13.875" style="30" customWidth="1"/>
    <col min="15" max="19" width="10.125" style="38" customWidth="1"/>
    <col min="20" max="111" width="8" style="38" customWidth="1"/>
    <col min="112" max="254" width="8" style="30" customWidth="1"/>
    <col min="255" max="16384" width="10" style="30"/>
  </cols>
  <sheetData>
    <row r="1" spans="1:251" s="1" customFormat="1" ht="12.75" customHeight="1" x14ac:dyDescent="0.25"/>
    <row r="2" spans="1:251" s="27" customFormat="1" ht="1.5" customHeight="1" x14ac:dyDescent="0.25">
      <c r="A2" s="1"/>
      <c r="B2" s="3"/>
      <c r="C2" s="3"/>
      <c r="D2" s="3"/>
      <c r="E2" s="3"/>
      <c r="F2" s="3"/>
      <c r="G2" s="3"/>
      <c r="H2" s="3"/>
      <c r="I2" s="3"/>
      <c r="J2" s="3"/>
      <c r="K2" s="3"/>
      <c r="L2" s="3"/>
      <c r="M2" s="3"/>
      <c r="N2" s="3"/>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row>
    <row r="3" spans="1:251" s="26" customFormat="1" ht="0.75" customHeight="1" x14ac:dyDescent="0.25">
      <c r="A3" s="1"/>
      <c r="B3" s="4"/>
      <c r="C3" s="4"/>
      <c r="D3" s="4"/>
      <c r="E3" s="4"/>
      <c r="F3" s="4"/>
      <c r="G3" s="4"/>
      <c r="H3" s="4"/>
      <c r="I3" s="4"/>
      <c r="J3" s="4"/>
      <c r="K3" s="4"/>
      <c r="L3" s="4"/>
      <c r="M3" s="4"/>
      <c r="N3" s="4"/>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row>
    <row r="4" spans="1:251" s="29" customFormat="1" ht="21" x14ac:dyDescent="0.25">
      <c r="A4" s="5"/>
      <c r="B4" s="6" t="s">
        <v>19</v>
      </c>
      <c r="C4" s="6"/>
      <c r="D4" s="7"/>
      <c r="E4" s="7"/>
      <c r="F4" s="7"/>
      <c r="G4" s="7"/>
      <c r="H4" s="7"/>
      <c r="I4" s="7"/>
      <c r="J4" s="7"/>
      <c r="K4" s="7"/>
      <c r="L4" s="7"/>
      <c r="M4" s="7"/>
      <c r="N4" s="7"/>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row>
    <row r="5" spans="1:251" s="26" customFormat="1" ht="0.75" customHeight="1" x14ac:dyDescent="0.25">
      <c r="A5" s="1"/>
      <c r="B5" s="8"/>
      <c r="C5" s="8"/>
      <c r="D5" s="4"/>
      <c r="E5" s="4"/>
      <c r="F5" s="4"/>
      <c r="G5" s="4"/>
      <c r="H5" s="4"/>
      <c r="I5" s="4"/>
      <c r="J5" s="4"/>
      <c r="K5" s="4"/>
      <c r="L5" s="4"/>
      <c r="M5" s="4"/>
      <c r="N5" s="4"/>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row>
    <row r="6" spans="1:251" s="27" customFormat="1" ht="1.5" customHeight="1" x14ac:dyDescent="0.25">
      <c r="A6" s="1"/>
      <c r="B6" s="9"/>
      <c r="C6" s="9"/>
      <c r="D6" s="3"/>
      <c r="E6" s="3"/>
      <c r="F6" s="3"/>
      <c r="G6" s="3"/>
      <c r="H6" s="3"/>
      <c r="I6" s="3"/>
      <c r="J6" s="3"/>
      <c r="K6" s="3"/>
      <c r="L6" s="3"/>
      <c r="M6" s="3"/>
      <c r="N6" s="3"/>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row>
    <row r="7" spans="1:251" s="26" customFormat="1" ht="12.75" customHeight="1" x14ac:dyDescent="0.25">
      <c r="A7" s="1"/>
      <c r="B7" s="10" t="s">
        <v>1</v>
      </c>
      <c r="C7" s="10"/>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8" spans="1:251" s="38" customFormat="1" x14ac:dyDescent="0.25">
      <c r="A8" s="1"/>
      <c r="B8" s="1"/>
      <c r="C8" s="11"/>
      <c r="D8" s="11"/>
      <c r="E8" s="55"/>
    </row>
    <row r="9" spans="1:251" ht="15" customHeight="1" x14ac:dyDescent="0.25">
      <c r="A9" s="13"/>
      <c r="B9" s="31"/>
      <c r="C9" s="4"/>
      <c r="D9" s="107" t="s">
        <v>10</v>
      </c>
      <c r="E9" s="107"/>
      <c r="F9" s="107"/>
      <c r="G9" s="107"/>
      <c r="H9" s="107"/>
      <c r="I9" s="39"/>
      <c r="J9" s="39"/>
      <c r="K9" s="40"/>
      <c r="L9" s="40"/>
      <c r="M9" s="40"/>
      <c r="N9" s="40"/>
    </row>
    <row r="10" spans="1:251" ht="18" customHeight="1" x14ac:dyDescent="0.25">
      <c r="A10" s="13"/>
      <c r="B10" s="31"/>
      <c r="C10" s="4"/>
      <c r="D10" s="108" t="s">
        <v>68</v>
      </c>
      <c r="E10" s="108"/>
      <c r="F10" s="108"/>
      <c r="G10" s="108"/>
      <c r="H10" s="108"/>
      <c r="I10" s="108"/>
      <c r="J10" s="108"/>
      <c r="K10" s="41"/>
      <c r="L10" s="56"/>
      <c r="M10" s="41"/>
      <c r="N10" s="56"/>
      <c r="O10" s="57"/>
    </row>
    <row r="11" spans="1:251" ht="27.75" customHeight="1" x14ac:dyDescent="0.25">
      <c r="A11" s="13"/>
      <c r="B11" s="31"/>
      <c r="C11" s="4"/>
      <c r="D11" s="56" t="s">
        <v>11</v>
      </c>
      <c r="E11" s="56" t="s">
        <v>15</v>
      </c>
      <c r="F11" s="56" t="s">
        <v>16</v>
      </c>
      <c r="G11" s="56" t="s">
        <v>17</v>
      </c>
      <c r="H11" s="56" t="s">
        <v>18</v>
      </c>
      <c r="I11" s="56" t="s">
        <v>20</v>
      </c>
      <c r="J11" s="56" t="s">
        <v>21</v>
      </c>
      <c r="K11" s="56" t="s">
        <v>22</v>
      </c>
      <c r="L11" s="56" t="s">
        <v>23</v>
      </c>
      <c r="M11" s="56" t="s">
        <v>24</v>
      </c>
      <c r="N11" s="56" t="s">
        <v>25</v>
      </c>
      <c r="Q11" s="58"/>
      <c r="R11" s="60"/>
      <c r="S11" s="60"/>
      <c r="T11" s="60"/>
      <c r="U11" s="60"/>
      <c r="V11" s="61"/>
    </row>
    <row r="12" spans="1:251" ht="15.75" x14ac:dyDescent="0.25">
      <c r="A12" s="13"/>
      <c r="B12" s="31"/>
      <c r="C12" s="4"/>
      <c r="D12" s="32">
        <v>43712</v>
      </c>
      <c r="E12" s="37">
        <v>110.94</v>
      </c>
      <c r="F12" s="59"/>
      <c r="G12" s="37">
        <v>88.13</v>
      </c>
      <c r="H12" s="41"/>
      <c r="I12" s="37">
        <v>270.95</v>
      </c>
      <c r="J12" s="41"/>
      <c r="K12" s="37">
        <v>354.1</v>
      </c>
      <c r="L12" s="41"/>
      <c r="M12" s="37">
        <v>10.305</v>
      </c>
      <c r="N12" s="41"/>
      <c r="Q12" s="58"/>
      <c r="R12" s="60"/>
      <c r="S12" s="60"/>
      <c r="T12" s="60"/>
      <c r="U12" s="60"/>
      <c r="V12" s="61"/>
    </row>
    <row r="13" spans="1:251" ht="15.75" x14ac:dyDescent="0.25">
      <c r="A13" s="13"/>
      <c r="B13" s="31"/>
      <c r="C13" s="4"/>
      <c r="D13" s="32">
        <v>43713</v>
      </c>
      <c r="E13" s="37">
        <v>112</v>
      </c>
      <c r="F13" s="33">
        <f>E13/E12-1</f>
        <v>9.5547142599603507E-3</v>
      </c>
      <c r="G13" s="37">
        <v>87.73</v>
      </c>
      <c r="H13" s="33">
        <f>G13/G12-1</f>
        <v>-4.5387495744921846E-3</v>
      </c>
      <c r="I13" s="37">
        <v>270.95</v>
      </c>
      <c r="J13" s="33">
        <f>I13/I12-1</f>
        <v>0</v>
      </c>
      <c r="K13" s="37">
        <v>357.9</v>
      </c>
      <c r="L13" s="35">
        <f>K13/K12-1</f>
        <v>1.0731431798926661E-2</v>
      </c>
      <c r="M13" s="37">
        <v>10.3</v>
      </c>
      <c r="N13" s="35">
        <f>M13/M12-1</f>
        <v>-4.8520135856366942E-4</v>
      </c>
      <c r="Q13" s="58"/>
      <c r="R13" s="60"/>
      <c r="S13" s="60"/>
      <c r="T13" s="60"/>
      <c r="U13" s="60"/>
      <c r="V13" s="61"/>
    </row>
    <row r="14" spans="1:251" ht="15.75" x14ac:dyDescent="0.25">
      <c r="B14" s="31"/>
      <c r="C14" s="4"/>
      <c r="D14" s="32">
        <v>43714</v>
      </c>
      <c r="E14" s="37">
        <v>111.9</v>
      </c>
      <c r="F14" s="33">
        <f t="shared" ref="F14:F77" si="0">E14/E13-1</f>
        <v>-8.9285714285713969E-4</v>
      </c>
      <c r="G14" s="37">
        <v>88.18</v>
      </c>
      <c r="H14" s="33">
        <f t="shared" ref="H14:H77" si="1">G14/G13-1</f>
        <v>5.129374216345628E-3</v>
      </c>
      <c r="I14" s="37">
        <v>271.05</v>
      </c>
      <c r="J14" s="33">
        <f t="shared" ref="J14:J77" si="2">I14/I13-1</f>
        <v>3.69071784462216E-4</v>
      </c>
      <c r="K14" s="37">
        <v>365.1</v>
      </c>
      <c r="L14" s="35">
        <f t="shared" ref="L14:L77" si="3">K14/K13-1</f>
        <v>2.0117351215423351E-2</v>
      </c>
      <c r="M14" s="37">
        <v>10.654999999999999</v>
      </c>
      <c r="N14" s="35">
        <f t="shared" ref="N14:N77" si="4">M14/M13-1</f>
        <v>3.4466019417475513E-2</v>
      </c>
      <c r="Q14" s="58"/>
      <c r="R14" s="60"/>
      <c r="S14" s="60"/>
      <c r="T14" s="60"/>
      <c r="U14" s="60"/>
      <c r="V14" s="61"/>
    </row>
    <row r="15" spans="1:251" ht="15.75" x14ac:dyDescent="0.25">
      <c r="B15" s="31"/>
      <c r="C15" s="4"/>
      <c r="D15" s="32">
        <v>43717</v>
      </c>
      <c r="E15" s="37">
        <v>113.2</v>
      </c>
      <c r="F15" s="33">
        <f t="shared" si="0"/>
        <v>1.1617515638963294E-2</v>
      </c>
      <c r="G15" s="37">
        <v>88.9</v>
      </c>
      <c r="H15" s="33">
        <f t="shared" si="1"/>
        <v>8.1651168065319801E-3</v>
      </c>
      <c r="I15" s="37">
        <v>274.14999999999998</v>
      </c>
      <c r="J15" s="33">
        <f t="shared" si="2"/>
        <v>1.1437004242759619E-2</v>
      </c>
      <c r="K15" s="37">
        <v>367</v>
      </c>
      <c r="L15" s="35">
        <f t="shared" si="3"/>
        <v>5.2040536839221829E-3</v>
      </c>
      <c r="M15" s="37">
        <v>10.73</v>
      </c>
      <c r="N15" s="35">
        <f t="shared" si="4"/>
        <v>7.0389488503050934E-3</v>
      </c>
      <c r="Q15" s="58"/>
      <c r="R15" s="60"/>
      <c r="S15" s="60"/>
      <c r="T15" s="60"/>
      <c r="U15" s="60"/>
      <c r="V15" s="61"/>
    </row>
    <row r="16" spans="1:251" ht="15.75" x14ac:dyDescent="0.25">
      <c r="B16" s="31"/>
      <c r="C16" s="4"/>
      <c r="D16" s="32">
        <v>43718</v>
      </c>
      <c r="E16" s="37">
        <v>110.8</v>
      </c>
      <c r="F16" s="33">
        <f t="shared" si="0"/>
        <v>-2.1201413427561877E-2</v>
      </c>
      <c r="G16" s="37">
        <v>88.54</v>
      </c>
      <c r="H16" s="33">
        <f t="shared" si="1"/>
        <v>-4.0494938132733527E-3</v>
      </c>
      <c r="I16" s="37">
        <v>271.75</v>
      </c>
      <c r="J16" s="33">
        <f t="shared" si="2"/>
        <v>-8.7543315703081381E-3</v>
      </c>
      <c r="K16" s="37">
        <v>371.2</v>
      </c>
      <c r="L16" s="35">
        <f t="shared" si="3"/>
        <v>1.1444141689373355E-2</v>
      </c>
      <c r="M16" s="37">
        <v>10.98</v>
      </c>
      <c r="N16" s="35">
        <f t="shared" si="4"/>
        <v>2.329916123019582E-2</v>
      </c>
      <c r="Q16" s="58"/>
      <c r="R16" s="60"/>
      <c r="S16" s="60"/>
      <c r="T16" s="60"/>
      <c r="U16" s="60"/>
      <c r="V16" s="61"/>
    </row>
    <row r="17" spans="2:22" ht="15.75" x14ac:dyDescent="0.25">
      <c r="B17" s="31"/>
      <c r="C17" s="4"/>
      <c r="D17" s="32">
        <v>43719</v>
      </c>
      <c r="E17" s="37">
        <v>109</v>
      </c>
      <c r="F17" s="33">
        <f t="shared" si="0"/>
        <v>-1.6245487364620947E-2</v>
      </c>
      <c r="G17" s="37">
        <v>87.31</v>
      </c>
      <c r="H17" s="33">
        <f t="shared" si="1"/>
        <v>-1.3892026202846242E-2</v>
      </c>
      <c r="I17" s="37">
        <v>270.89999999999998</v>
      </c>
      <c r="J17" s="33">
        <f t="shared" si="2"/>
        <v>-3.1278748850046556E-3</v>
      </c>
      <c r="K17" s="37">
        <v>375.8</v>
      </c>
      <c r="L17" s="35">
        <f t="shared" si="3"/>
        <v>1.2392241379310498E-2</v>
      </c>
      <c r="M17" s="37">
        <v>11.31</v>
      </c>
      <c r="N17" s="35">
        <f t="shared" si="4"/>
        <v>3.0054644808743092E-2</v>
      </c>
      <c r="Q17" s="58"/>
      <c r="R17" s="60"/>
      <c r="S17" s="60"/>
      <c r="T17" s="60"/>
      <c r="U17" s="60"/>
      <c r="V17" s="61"/>
    </row>
    <row r="18" spans="2:22" ht="15.75" x14ac:dyDescent="0.25">
      <c r="B18" s="31"/>
      <c r="C18" s="4"/>
      <c r="D18" s="32">
        <v>43720</v>
      </c>
      <c r="E18" s="37">
        <v>109.48</v>
      </c>
      <c r="F18" s="33">
        <f t="shared" si="0"/>
        <v>4.4036697247706869E-3</v>
      </c>
      <c r="G18" s="37">
        <v>87.93</v>
      </c>
      <c r="H18" s="33">
        <f t="shared" si="1"/>
        <v>7.1011338907343013E-3</v>
      </c>
      <c r="I18" s="37">
        <v>270.95</v>
      </c>
      <c r="J18" s="33">
        <f t="shared" si="2"/>
        <v>1.8456995201177051E-4</v>
      </c>
      <c r="K18" s="37">
        <v>379.2</v>
      </c>
      <c r="L18" s="35">
        <f t="shared" si="3"/>
        <v>9.0473656200105168E-3</v>
      </c>
      <c r="M18" s="37">
        <v>11.46</v>
      </c>
      <c r="N18" s="35">
        <f t="shared" si="4"/>
        <v>1.326259946949615E-2</v>
      </c>
      <c r="Q18" s="58"/>
      <c r="R18" s="60"/>
      <c r="S18" s="60"/>
      <c r="T18" s="60"/>
      <c r="U18" s="60"/>
      <c r="V18" s="61"/>
    </row>
    <row r="19" spans="2:22" ht="15.75" x14ac:dyDescent="0.25">
      <c r="B19" s="31"/>
      <c r="C19" s="4"/>
      <c r="D19" s="32">
        <v>43721</v>
      </c>
      <c r="E19" s="37">
        <v>109.98</v>
      </c>
      <c r="F19" s="33">
        <f t="shared" si="0"/>
        <v>4.5670442089880137E-3</v>
      </c>
      <c r="G19" s="37">
        <v>88</v>
      </c>
      <c r="H19" s="33">
        <f t="shared" si="1"/>
        <v>7.9608779711115574E-4</v>
      </c>
      <c r="I19" s="37">
        <v>269</v>
      </c>
      <c r="J19" s="33">
        <f t="shared" si="2"/>
        <v>-7.1968997970104365E-3</v>
      </c>
      <c r="K19" s="37">
        <v>382</v>
      </c>
      <c r="L19" s="35">
        <f t="shared" si="3"/>
        <v>7.3839662447257037E-3</v>
      </c>
      <c r="M19" s="37">
        <v>11.36</v>
      </c>
      <c r="N19" s="35">
        <f t="shared" si="4"/>
        <v>-8.7260034904015349E-3</v>
      </c>
      <c r="Q19" s="58"/>
      <c r="R19" s="60"/>
      <c r="S19" s="60"/>
      <c r="T19" s="60"/>
      <c r="U19" s="60"/>
      <c r="V19" s="61"/>
    </row>
    <row r="20" spans="2:22" ht="15.75" x14ac:dyDescent="0.25">
      <c r="B20" s="31"/>
      <c r="C20" s="4"/>
      <c r="D20" s="32">
        <v>43724</v>
      </c>
      <c r="E20" s="37">
        <v>106.26</v>
      </c>
      <c r="F20" s="33">
        <f t="shared" si="0"/>
        <v>-3.3824331696672094E-2</v>
      </c>
      <c r="G20" s="37">
        <v>86.66</v>
      </c>
      <c r="H20" s="33">
        <f t="shared" si="1"/>
        <v>-1.5227272727272756E-2</v>
      </c>
      <c r="I20" s="37">
        <v>273.3</v>
      </c>
      <c r="J20" s="33">
        <f t="shared" si="2"/>
        <v>1.5985130111524137E-2</v>
      </c>
      <c r="K20" s="37">
        <v>380.5</v>
      </c>
      <c r="L20" s="35">
        <f t="shared" si="3"/>
        <v>-3.9267015706806463E-3</v>
      </c>
      <c r="M20" s="37">
        <v>11.625</v>
      </c>
      <c r="N20" s="35">
        <f t="shared" si="4"/>
        <v>2.3327464788732488E-2</v>
      </c>
      <c r="Q20" s="58"/>
      <c r="R20" s="60"/>
      <c r="S20" s="60"/>
      <c r="T20" s="60"/>
      <c r="U20" s="60"/>
      <c r="V20" s="61"/>
    </row>
    <row r="21" spans="2:22" ht="15.75" x14ac:dyDescent="0.25">
      <c r="B21" s="31"/>
      <c r="C21" s="4"/>
      <c r="D21" s="32">
        <v>43725</v>
      </c>
      <c r="E21" s="37">
        <v>105.26</v>
      </c>
      <c r="F21" s="33">
        <f t="shared" si="0"/>
        <v>-9.4108789760963818E-3</v>
      </c>
      <c r="G21" s="37">
        <v>85.85</v>
      </c>
      <c r="H21" s="33">
        <f t="shared" si="1"/>
        <v>-9.3468728363720333E-3</v>
      </c>
      <c r="I21" s="37">
        <v>272.95</v>
      </c>
      <c r="J21" s="33">
        <f t="shared" si="2"/>
        <v>-1.2806439809733838E-3</v>
      </c>
      <c r="K21" s="37">
        <v>380.1</v>
      </c>
      <c r="L21" s="35">
        <f t="shared" si="3"/>
        <v>-1.051248357424428E-3</v>
      </c>
      <c r="M21" s="37">
        <v>11.515000000000001</v>
      </c>
      <c r="N21" s="35">
        <f t="shared" si="4"/>
        <v>-9.4623655913977922E-3</v>
      </c>
      <c r="Q21" s="58"/>
      <c r="R21" s="60"/>
      <c r="S21" s="60"/>
      <c r="T21" s="60"/>
      <c r="U21" s="60"/>
      <c r="V21" s="61"/>
    </row>
    <row r="22" spans="2:22" ht="15.75" x14ac:dyDescent="0.25">
      <c r="B22" s="31"/>
      <c r="C22" s="4"/>
      <c r="D22" s="32">
        <v>43726</v>
      </c>
      <c r="E22" s="37">
        <v>106.9</v>
      </c>
      <c r="F22" s="33">
        <f t="shared" si="0"/>
        <v>1.5580467414022525E-2</v>
      </c>
      <c r="G22" s="37">
        <v>85.9</v>
      </c>
      <c r="H22" s="33">
        <f t="shared" si="1"/>
        <v>5.8241118229473976E-4</v>
      </c>
      <c r="I22" s="37">
        <v>279.05</v>
      </c>
      <c r="J22" s="33">
        <f t="shared" si="2"/>
        <v>2.2348415460707205E-2</v>
      </c>
      <c r="K22" s="37">
        <v>375.9</v>
      </c>
      <c r="L22" s="35">
        <f t="shared" si="3"/>
        <v>-1.104972375690616E-2</v>
      </c>
      <c r="M22" s="37">
        <v>11.3</v>
      </c>
      <c r="N22" s="35">
        <f t="shared" si="4"/>
        <v>-1.8671298306556672E-2</v>
      </c>
      <c r="Q22" s="58"/>
      <c r="R22" s="60"/>
      <c r="S22" s="60"/>
      <c r="T22" s="60"/>
      <c r="U22" s="60"/>
      <c r="V22" s="61"/>
    </row>
    <row r="23" spans="2:22" ht="15.75" x14ac:dyDescent="0.25">
      <c r="B23" s="31"/>
      <c r="C23" s="4"/>
      <c r="D23" s="32">
        <v>43727</v>
      </c>
      <c r="E23" s="37">
        <v>106.94</v>
      </c>
      <c r="F23" s="33">
        <f t="shared" si="0"/>
        <v>3.7418147801671076E-4</v>
      </c>
      <c r="G23" s="37">
        <v>85.78</v>
      </c>
      <c r="H23" s="33">
        <f t="shared" si="1"/>
        <v>-1.3969732246799094E-3</v>
      </c>
      <c r="I23" s="37">
        <v>281.55</v>
      </c>
      <c r="J23" s="33">
        <f t="shared" si="2"/>
        <v>8.9589679268948785E-3</v>
      </c>
      <c r="K23" s="37">
        <v>378</v>
      </c>
      <c r="L23" s="35">
        <f t="shared" si="3"/>
        <v>5.5865921787709993E-3</v>
      </c>
      <c r="M23" s="37">
        <v>11.34</v>
      </c>
      <c r="N23" s="35">
        <f t="shared" si="4"/>
        <v>3.5398230088494742E-3</v>
      </c>
      <c r="Q23" s="58"/>
      <c r="R23" s="60"/>
      <c r="S23" s="60"/>
      <c r="T23" s="60"/>
      <c r="U23" s="60"/>
      <c r="V23" s="61"/>
    </row>
    <row r="24" spans="2:22" ht="15.75" x14ac:dyDescent="0.25">
      <c r="B24" s="31"/>
      <c r="C24" s="4"/>
      <c r="D24" s="32">
        <v>43728</v>
      </c>
      <c r="E24" s="37">
        <v>107.22</v>
      </c>
      <c r="F24" s="33">
        <f t="shared" si="0"/>
        <v>2.6182906302598674E-3</v>
      </c>
      <c r="G24" s="37">
        <v>85.88</v>
      </c>
      <c r="H24" s="33">
        <f t="shared" si="1"/>
        <v>1.1657729074374679E-3</v>
      </c>
      <c r="I24" s="37">
        <v>283</v>
      </c>
      <c r="J24" s="33">
        <f t="shared" si="2"/>
        <v>5.150062155922619E-3</v>
      </c>
      <c r="K24" s="37">
        <v>381.4</v>
      </c>
      <c r="L24" s="35">
        <f t="shared" si="3"/>
        <v>8.9947089947088887E-3</v>
      </c>
      <c r="M24" s="37">
        <v>11.5</v>
      </c>
      <c r="N24" s="35">
        <f t="shared" si="4"/>
        <v>1.4109347442680775E-2</v>
      </c>
      <c r="Q24" s="58"/>
      <c r="R24" s="60"/>
      <c r="S24" s="60"/>
      <c r="T24" s="60"/>
      <c r="U24" s="60"/>
      <c r="V24" s="61"/>
    </row>
    <row r="25" spans="2:22" ht="15.75" x14ac:dyDescent="0.25">
      <c r="B25" s="31"/>
      <c r="C25" s="4"/>
      <c r="D25" s="32">
        <v>43731</v>
      </c>
      <c r="E25" s="37">
        <v>106.26</v>
      </c>
      <c r="F25" s="33">
        <f t="shared" si="0"/>
        <v>-8.9535534415220441E-3</v>
      </c>
      <c r="G25" s="37">
        <v>86.26</v>
      </c>
      <c r="H25" s="33">
        <f t="shared" si="1"/>
        <v>4.4247787610620648E-3</v>
      </c>
      <c r="I25" s="37">
        <v>285.05</v>
      </c>
      <c r="J25" s="33">
        <f t="shared" si="2"/>
        <v>7.243816254417057E-3</v>
      </c>
      <c r="K25" s="37">
        <v>379.9</v>
      </c>
      <c r="L25" s="35">
        <f t="shared" si="3"/>
        <v>-3.9328788673308468E-3</v>
      </c>
      <c r="M25" s="37">
        <v>11.425000000000001</v>
      </c>
      <c r="N25" s="35">
        <f t="shared" si="4"/>
        <v>-6.521739130434745E-3</v>
      </c>
      <c r="Q25" s="58"/>
      <c r="R25" s="60"/>
      <c r="S25" s="60"/>
      <c r="T25" s="60"/>
      <c r="U25" s="60"/>
      <c r="V25" s="61"/>
    </row>
    <row r="26" spans="2:22" ht="15.75" x14ac:dyDescent="0.25">
      <c r="B26" s="31"/>
      <c r="C26" s="1"/>
      <c r="D26" s="32">
        <v>43732</v>
      </c>
      <c r="E26" s="37">
        <v>107.12</v>
      </c>
      <c r="F26" s="33">
        <f t="shared" si="0"/>
        <v>8.093355919442935E-3</v>
      </c>
      <c r="G26" s="37">
        <v>85.65</v>
      </c>
      <c r="H26" s="33">
        <f t="shared" si="1"/>
        <v>-7.071643867377686E-3</v>
      </c>
      <c r="I26" s="37">
        <v>282.89999999999998</v>
      </c>
      <c r="J26" s="33">
        <f t="shared" si="2"/>
        <v>-7.5425363971234338E-3</v>
      </c>
      <c r="K26" s="37">
        <v>379.3</v>
      </c>
      <c r="L26" s="35">
        <f t="shared" si="3"/>
        <v>-1.5793629902605133E-3</v>
      </c>
      <c r="M26" s="37">
        <v>11.215</v>
      </c>
      <c r="N26" s="35">
        <f t="shared" si="4"/>
        <v>-1.8380743982494563E-2</v>
      </c>
      <c r="Q26" s="58"/>
      <c r="R26" s="60"/>
      <c r="S26" s="60"/>
      <c r="T26" s="60"/>
      <c r="U26" s="60"/>
      <c r="V26" s="61"/>
    </row>
    <row r="27" spans="2:22" ht="15.75" x14ac:dyDescent="0.25">
      <c r="B27" s="31"/>
      <c r="C27" s="1"/>
      <c r="D27" s="32">
        <v>43733</v>
      </c>
      <c r="E27" s="37">
        <v>108.2</v>
      </c>
      <c r="F27" s="33">
        <f t="shared" si="0"/>
        <v>1.0082150858849781E-2</v>
      </c>
      <c r="G27" s="37">
        <v>85.69</v>
      </c>
      <c r="H27" s="33">
        <f t="shared" si="1"/>
        <v>4.6701692936368389E-4</v>
      </c>
      <c r="I27" s="37">
        <v>283.35000000000002</v>
      </c>
      <c r="J27" s="33">
        <f t="shared" si="2"/>
        <v>1.5906680805939377E-3</v>
      </c>
      <c r="K27" s="37">
        <v>374.5</v>
      </c>
      <c r="L27" s="35">
        <f t="shared" si="3"/>
        <v>-1.2654890587925127E-2</v>
      </c>
      <c r="M27" s="37">
        <v>11.185</v>
      </c>
      <c r="N27" s="35">
        <f t="shared" si="4"/>
        <v>-2.6749888542130229E-3</v>
      </c>
      <c r="Q27" s="58"/>
      <c r="R27" s="60"/>
      <c r="S27" s="60"/>
      <c r="T27" s="60"/>
      <c r="U27" s="60"/>
      <c r="V27" s="61"/>
    </row>
    <row r="28" spans="2:22" ht="15.75" x14ac:dyDescent="0.25">
      <c r="B28" s="31"/>
      <c r="C28" s="1"/>
      <c r="D28" s="32">
        <v>43734</v>
      </c>
      <c r="E28" s="37">
        <v>106.76</v>
      </c>
      <c r="F28" s="33">
        <f t="shared" si="0"/>
        <v>-1.3308687615526726E-2</v>
      </c>
      <c r="G28" s="37">
        <v>84.93</v>
      </c>
      <c r="H28" s="33">
        <f t="shared" si="1"/>
        <v>-8.8691796008868451E-3</v>
      </c>
      <c r="I28" s="37">
        <v>282.5</v>
      </c>
      <c r="J28" s="33">
        <f t="shared" si="2"/>
        <v>-2.9998235397918904E-3</v>
      </c>
      <c r="K28" s="37">
        <v>378.3</v>
      </c>
      <c r="L28" s="35">
        <f t="shared" si="3"/>
        <v>1.0146862483311203E-2</v>
      </c>
      <c r="M28" s="37">
        <v>11.095000000000001</v>
      </c>
      <c r="N28" s="35">
        <f t="shared" si="4"/>
        <v>-8.0464908359410003E-3</v>
      </c>
      <c r="Q28" s="58"/>
      <c r="R28" s="60"/>
      <c r="S28" s="60"/>
      <c r="T28" s="60"/>
      <c r="U28" s="60"/>
      <c r="V28" s="61"/>
    </row>
    <row r="29" spans="2:22" ht="15.75" x14ac:dyDescent="0.25">
      <c r="B29" s="31"/>
      <c r="C29" s="1"/>
      <c r="D29" s="32">
        <v>43735</v>
      </c>
      <c r="E29" s="37">
        <v>107.94</v>
      </c>
      <c r="F29" s="33">
        <f t="shared" si="0"/>
        <v>1.1052828774821943E-2</v>
      </c>
      <c r="G29" s="37">
        <v>86.1</v>
      </c>
      <c r="H29" s="33">
        <f t="shared" si="1"/>
        <v>1.3776050865418332E-2</v>
      </c>
      <c r="I29" s="37">
        <v>286.7</v>
      </c>
      <c r="J29" s="33">
        <f t="shared" si="2"/>
        <v>1.4867256637168147E-2</v>
      </c>
      <c r="K29" s="37">
        <v>381</v>
      </c>
      <c r="L29" s="35">
        <f t="shared" si="3"/>
        <v>7.1371927042029881E-3</v>
      </c>
      <c r="M29" s="37">
        <v>11.154999999999999</v>
      </c>
      <c r="N29" s="35">
        <f t="shared" si="4"/>
        <v>5.4078413699862882E-3</v>
      </c>
      <c r="Q29" s="58"/>
      <c r="R29" s="60"/>
      <c r="S29" s="60"/>
      <c r="T29" s="60"/>
      <c r="U29" s="60"/>
      <c r="V29" s="61"/>
    </row>
    <row r="30" spans="2:22" ht="15.75" x14ac:dyDescent="0.25">
      <c r="B30" s="31"/>
      <c r="C30" s="1"/>
      <c r="D30" s="32">
        <v>43738</v>
      </c>
      <c r="E30" s="37">
        <v>107.7</v>
      </c>
      <c r="F30" s="33">
        <f t="shared" si="0"/>
        <v>-2.2234574763757564E-3</v>
      </c>
      <c r="G30" s="37">
        <v>86.38</v>
      </c>
      <c r="H30" s="33">
        <f t="shared" si="1"/>
        <v>3.2520325203251321E-3</v>
      </c>
      <c r="I30" s="37">
        <v>288.60000000000002</v>
      </c>
      <c r="J30" s="33">
        <f t="shared" si="2"/>
        <v>6.6271363794909721E-3</v>
      </c>
      <c r="K30" s="37">
        <v>382.6</v>
      </c>
      <c r="L30" s="35">
        <f t="shared" si="3"/>
        <v>4.1994750656169089E-3</v>
      </c>
      <c r="M30" s="37">
        <v>11.26</v>
      </c>
      <c r="N30" s="35">
        <f t="shared" si="4"/>
        <v>9.4128193635141244E-3</v>
      </c>
      <c r="Q30" s="58"/>
      <c r="R30" s="60"/>
      <c r="S30" s="60"/>
      <c r="T30" s="60"/>
      <c r="U30" s="60"/>
      <c r="V30" s="61"/>
    </row>
    <row r="31" spans="2:22" ht="15.75" x14ac:dyDescent="0.25">
      <c r="B31" s="31"/>
      <c r="C31" s="1"/>
      <c r="D31" s="32">
        <v>43739</v>
      </c>
      <c r="E31" s="37">
        <v>108.28</v>
      </c>
      <c r="F31" s="33">
        <f t="shared" si="0"/>
        <v>5.3853296193129285E-3</v>
      </c>
      <c r="G31" s="37">
        <v>86.54</v>
      </c>
      <c r="H31" s="33">
        <f t="shared" si="1"/>
        <v>1.852280620514124E-3</v>
      </c>
      <c r="I31" s="37">
        <v>290.45</v>
      </c>
      <c r="J31" s="33">
        <f t="shared" si="2"/>
        <v>6.4102564102563875E-3</v>
      </c>
      <c r="K31" s="37">
        <v>382</v>
      </c>
      <c r="L31" s="35">
        <f t="shared" si="3"/>
        <v>-1.568217459487764E-3</v>
      </c>
      <c r="M31" s="37">
        <v>11.33</v>
      </c>
      <c r="N31" s="35">
        <f t="shared" si="4"/>
        <v>6.2166962699823358E-3</v>
      </c>
      <c r="Q31" s="58"/>
      <c r="R31" s="60"/>
      <c r="S31" s="60"/>
      <c r="T31" s="60"/>
      <c r="U31" s="60"/>
      <c r="V31" s="61"/>
    </row>
    <row r="32" spans="2:22" ht="15.75" x14ac:dyDescent="0.25">
      <c r="B32" s="31"/>
      <c r="C32" s="1"/>
      <c r="D32" s="32">
        <v>43740</v>
      </c>
      <c r="E32" s="37">
        <v>106.38</v>
      </c>
      <c r="F32" s="33">
        <f t="shared" si="0"/>
        <v>-1.7547100110823832E-2</v>
      </c>
      <c r="G32" s="37">
        <v>85.59</v>
      </c>
      <c r="H32" s="33">
        <f t="shared" si="1"/>
        <v>-1.0977582620753434E-2</v>
      </c>
      <c r="I32" s="37">
        <v>287.89999999999998</v>
      </c>
      <c r="J32" s="33">
        <f t="shared" si="2"/>
        <v>-8.7794801170597569E-3</v>
      </c>
      <c r="K32" s="37">
        <v>380.9</v>
      </c>
      <c r="L32" s="35">
        <f t="shared" si="3"/>
        <v>-2.879581151832511E-3</v>
      </c>
      <c r="M32" s="37">
        <v>11.13</v>
      </c>
      <c r="N32" s="35">
        <f t="shared" si="4"/>
        <v>-1.7652250661959301E-2</v>
      </c>
      <c r="Q32" s="58"/>
      <c r="R32" s="60"/>
      <c r="S32" s="60"/>
      <c r="T32" s="60"/>
      <c r="U32" s="60"/>
      <c r="V32" s="61"/>
    </row>
    <row r="33" spans="2:22" ht="15.75" x14ac:dyDescent="0.25">
      <c r="B33" s="31"/>
      <c r="C33" s="1"/>
      <c r="D33" s="32">
        <v>43741</v>
      </c>
      <c r="E33" s="37">
        <v>105.26</v>
      </c>
      <c r="F33" s="33">
        <f t="shared" si="0"/>
        <v>-1.0528294792254145E-2</v>
      </c>
      <c r="G33" s="37">
        <v>84.15</v>
      </c>
      <c r="H33" s="33">
        <f t="shared" si="1"/>
        <v>-1.6824395373291279E-2</v>
      </c>
      <c r="I33" s="37">
        <v>281.55</v>
      </c>
      <c r="J33" s="33">
        <f t="shared" si="2"/>
        <v>-2.2056269538033968E-2</v>
      </c>
      <c r="K33" s="37">
        <v>374.6</v>
      </c>
      <c r="L33" s="35">
        <f t="shared" si="3"/>
        <v>-1.6539774218955028E-2</v>
      </c>
      <c r="M33" s="37">
        <v>10.795</v>
      </c>
      <c r="N33" s="35">
        <f t="shared" si="4"/>
        <v>-3.0098831985624463E-2</v>
      </c>
      <c r="Q33" s="58"/>
      <c r="R33" s="60"/>
      <c r="S33" s="60"/>
      <c r="T33" s="60"/>
      <c r="U33" s="60"/>
      <c r="V33" s="61"/>
    </row>
    <row r="34" spans="2:22" ht="15.75" x14ac:dyDescent="0.25">
      <c r="B34" s="31"/>
      <c r="C34" s="1"/>
      <c r="D34" s="32">
        <v>43742</v>
      </c>
      <c r="E34" s="37">
        <v>106.12</v>
      </c>
      <c r="F34" s="33">
        <f t="shared" si="0"/>
        <v>8.1702451073533133E-3</v>
      </c>
      <c r="G34" s="37">
        <v>84.61</v>
      </c>
      <c r="H34" s="33">
        <f t="shared" si="1"/>
        <v>5.4664289958405998E-3</v>
      </c>
      <c r="I34" s="37">
        <v>282.14999999999998</v>
      </c>
      <c r="J34" s="33">
        <f t="shared" si="2"/>
        <v>2.1310602024506853E-3</v>
      </c>
      <c r="K34" s="37">
        <v>373.5</v>
      </c>
      <c r="L34" s="35">
        <f t="shared" si="3"/>
        <v>-2.9364655632675429E-3</v>
      </c>
      <c r="M34" s="37">
        <v>10.625</v>
      </c>
      <c r="N34" s="35">
        <f t="shared" si="4"/>
        <v>-1.5748031496062964E-2</v>
      </c>
      <c r="Q34" s="58"/>
      <c r="R34" s="60"/>
      <c r="S34" s="60"/>
      <c r="T34" s="60"/>
      <c r="U34" s="60"/>
      <c r="V34" s="61"/>
    </row>
    <row r="35" spans="2:22" ht="15.75" x14ac:dyDescent="0.25">
      <c r="B35" s="31"/>
      <c r="C35" s="1"/>
      <c r="D35" s="32">
        <v>43745</v>
      </c>
      <c r="E35" s="37">
        <v>106.84</v>
      </c>
      <c r="F35" s="33">
        <f t="shared" si="0"/>
        <v>6.7847719562759146E-3</v>
      </c>
      <c r="G35" s="37">
        <v>85.13</v>
      </c>
      <c r="H35" s="33">
        <f t="shared" si="1"/>
        <v>6.1458456447227583E-3</v>
      </c>
      <c r="I35" s="37">
        <v>286.10000000000002</v>
      </c>
      <c r="J35" s="33">
        <f t="shared" si="2"/>
        <v>1.3999645578593123E-2</v>
      </c>
      <c r="K35" s="37">
        <v>375.6</v>
      </c>
      <c r="L35" s="35">
        <f t="shared" si="3"/>
        <v>5.6224899598393829E-3</v>
      </c>
      <c r="M35" s="37">
        <v>10.61</v>
      </c>
      <c r="N35" s="35">
        <f t="shared" si="4"/>
        <v>-1.4117647058824456E-3</v>
      </c>
      <c r="Q35" s="58"/>
      <c r="R35" s="60"/>
      <c r="S35" s="60"/>
      <c r="T35" s="60"/>
      <c r="U35" s="60"/>
      <c r="V35" s="61"/>
    </row>
    <row r="36" spans="2:22" ht="15.75" x14ac:dyDescent="0.25">
      <c r="B36" s="31"/>
      <c r="C36" s="1"/>
      <c r="D36" s="32">
        <v>43746</v>
      </c>
      <c r="E36" s="37">
        <v>107.8</v>
      </c>
      <c r="F36" s="33">
        <f t="shared" si="0"/>
        <v>8.9853987270684943E-3</v>
      </c>
      <c r="G36" s="37">
        <v>85.9</v>
      </c>
      <c r="H36" s="33">
        <f t="shared" si="1"/>
        <v>9.0449900152709262E-3</v>
      </c>
      <c r="I36" s="37">
        <v>288.75</v>
      </c>
      <c r="J36" s="33">
        <f t="shared" si="2"/>
        <v>9.2624956308982043E-3</v>
      </c>
      <c r="K36" s="37">
        <v>380.5</v>
      </c>
      <c r="L36" s="35">
        <f t="shared" si="3"/>
        <v>1.3045793397230998E-2</v>
      </c>
      <c r="M36" s="37">
        <v>10.65</v>
      </c>
      <c r="N36" s="35">
        <f t="shared" si="4"/>
        <v>3.7700282752122227E-3</v>
      </c>
      <c r="Q36" s="58"/>
      <c r="R36" s="60"/>
      <c r="S36" s="60"/>
      <c r="T36" s="60"/>
      <c r="U36" s="60"/>
      <c r="V36" s="61"/>
    </row>
    <row r="37" spans="2:22" ht="15.75" x14ac:dyDescent="0.25">
      <c r="B37" s="31"/>
      <c r="C37" s="1"/>
      <c r="D37" s="32">
        <v>43747</v>
      </c>
      <c r="E37" s="37">
        <v>107.1</v>
      </c>
      <c r="F37" s="33">
        <f t="shared" si="0"/>
        <v>-6.4935064935065512E-3</v>
      </c>
      <c r="G37" s="37">
        <v>84.71</v>
      </c>
      <c r="H37" s="33">
        <f t="shared" si="1"/>
        <v>-1.385331781140875E-2</v>
      </c>
      <c r="I37" s="37">
        <v>284.60000000000002</v>
      </c>
      <c r="J37" s="33">
        <f t="shared" si="2"/>
        <v>-1.4372294372294259E-2</v>
      </c>
      <c r="K37" s="37">
        <v>376.4</v>
      </c>
      <c r="L37" s="35">
        <f t="shared" si="3"/>
        <v>-1.0775295663600581E-2</v>
      </c>
      <c r="M37" s="37">
        <v>10.525</v>
      </c>
      <c r="N37" s="35">
        <f t="shared" si="4"/>
        <v>-1.1737089201877882E-2</v>
      </c>
      <c r="Q37" s="58"/>
      <c r="R37" s="60"/>
      <c r="S37" s="60"/>
      <c r="T37" s="60"/>
      <c r="U37" s="60"/>
      <c r="V37" s="61"/>
    </row>
    <row r="38" spans="2:22" ht="15.75" x14ac:dyDescent="0.25">
      <c r="B38" s="31"/>
      <c r="C38" s="1"/>
      <c r="D38" s="32">
        <v>43748</v>
      </c>
      <c r="E38" s="37">
        <v>107.54</v>
      </c>
      <c r="F38" s="33">
        <f t="shared" si="0"/>
        <v>4.1083099906631393E-3</v>
      </c>
      <c r="G38" s="37">
        <v>85</v>
      </c>
      <c r="H38" s="33">
        <f t="shared" si="1"/>
        <v>3.4234446936607377E-3</v>
      </c>
      <c r="I38" s="37">
        <v>286.2</v>
      </c>
      <c r="J38" s="33">
        <f t="shared" si="2"/>
        <v>5.6219255094869247E-3</v>
      </c>
      <c r="K38" s="37">
        <v>377.9</v>
      </c>
      <c r="L38" s="35">
        <f t="shared" si="3"/>
        <v>3.9851222104143602E-3</v>
      </c>
      <c r="M38" s="37">
        <v>10.5</v>
      </c>
      <c r="N38" s="35">
        <f t="shared" si="4"/>
        <v>-2.3752969121140222E-3</v>
      </c>
      <c r="Q38" s="58"/>
      <c r="R38" s="60"/>
      <c r="S38" s="60"/>
      <c r="T38" s="60"/>
      <c r="U38" s="60"/>
      <c r="V38" s="61"/>
    </row>
    <row r="39" spans="2:22" ht="15.75" x14ac:dyDescent="0.25">
      <c r="B39" s="31"/>
      <c r="C39" s="1"/>
      <c r="D39" s="32">
        <v>43749</v>
      </c>
      <c r="E39" s="37">
        <v>107.54</v>
      </c>
      <c r="F39" s="33">
        <f t="shared" si="0"/>
        <v>0</v>
      </c>
      <c r="G39" s="37">
        <v>85.4</v>
      </c>
      <c r="H39" s="33">
        <f t="shared" si="1"/>
        <v>4.7058823529413374E-3</v>
      </c>
      <c r="I39" s="37">
        <v>287.25</v>
      </c>
      <c r="J39" s="33">
        <f t="shared" si="2"/>
        <v>3.6687631027254586E-3</v>
      </c>
      <c r="K39" s="37">
        <v>383</v>
      </c>
      <c r="L39" s="35">
        <f t="shared" si="3"/>
        <v>1.3495633765546522E-2</v>
      </c>
      <c r="M39" s="37">
        <v>10.72</v>
      </c>
      <c r="N39" s="35">
        <f t="shared" si="4"/>
        <v>2.0952380952381056E-2</v>
      </c>
      <c r="Q39" s="58"/>
      <c r="R39" s="60"/>
      <c r="S39" s="60"/>
      <c r="T39" s="60"/>
      <c r="U39" s="60"/>
      <c r="V39" s="61"/>
    </row>
    <row r="40" spans="2:22" ht="15.75" x14ac:dyDescent="0.25">
      <c r="B40" s="31"/>
      <c r="C40" s="1"/>
      <c r="D40" s="32">
        <v>43752</v>
      </c>
      <c r="E40" s="37">
        <v>106.78</v>
      </c>
      <c r="F40" s="33">
        <f t="shared" si="0"/>
        <v>-7.0671378091873294E-3</v>
      </c>
      <c r="G40" s="37">
        <v>86.69</v>
      </c>
      <c r="H40" s="33">
        <f t="shared" si="1"/>
        <v>1.5105386416861766E-2</v>
      </c>
      <c r="I40" s="37">
        <v>289.3</v>
      </c>
      <c r="J40" s="33">
        <f t="shared" si="2"/>
        <v>7.1366405570061353E-3</v>
      </c>
      <c r="K40" s="37">
        <v>388.8</v>
      </c>
      <c r="L40" s="35">
        <f t="shared" si="3"/>
        <v>1.5143603133159322E-2</v>
      </c>
      <c r="M40" s="37">
        <v>11.105</v>
      </c>
      <c r="N40" s="35">
        <f t="shared" si="4"/>
        <v>3.5914179104477695E-2</v>
      </c>
      <c r="Q40" s="58"/>
      <c r="R40" s="60"/>
      <c r="S40" s="60"/>
      <c r="T40" s="60"/>
      <c r="U40" s="60"/>
      <c r="V40" s="61"/>
    </row>
    <row r="41" spans="2:22" ht="15.75" x14ac:dyDescent="0.25">
      <c r="B41" s="31"/>
      <c r="C41" s="1"/>
      <c r="D41" s="32">
        <v>43753</v>
      </c>
      <c r="E41" s="37">
        <v>106.06</v>
      </c>
      <c r="F41" s="33">
        <f t="shared" si="0"/>
        <v>-6.7428357370293845E-3</v>
      </c>
      <c r="G41" s="37">
        <v>85.96</v>
      </c>
      <c r="H41" s="33">
        <f t="shared" si="1"/>
        <v>-8.4208097819817862E-3</v>
      </c>
      <c r="I41" s="37">
        <v>288.2</v>
      </c>
      <c r="J41" s="33">
        <f t="shared" si="2"/>
        <v>-3.8022813688213253E-3</v>
      </c>
      <c r="K41" s="37">
        <v>385.9</v>
      </c>
      <c r="L41" s="35">
        <f t="shared" si="3"/>
        <v>-7.45884773662564E-3</v>
      </c>
      <c r="M41" s="37">
        <v>11.07</v>
      </c>
      <c r="N41" s="35">
        <f t="shared" si="4"/>
        <v>-3.1517334533993635E-3</v>
      </c>
      <c r="Q41" s="58"/>
      <c r="R41" s="60"/>
      <c r="S41" s="60"/>
      <c r="T41" s="60"/>
      <c r="U41" s="60"/>
      <c r="V41" s="61"/>
    </row>
    <row r="42" spans="2:22" ht="15.75" x14ac:dyDescent="0.25">
      <c r="B42" s="31"/>
      <c r="C42" s="1"/>
      <c r="D42" s="32">
        <v>43754</v>
      </c>
      <c r="E42" s="37">
        <v>105.94</v>
      </c>
      <c r="F42" s="33">
        <f t="shared" si="0"/>
        <v>-1.1314350367717108E-3</v>
      </c>
      <c r="G42" s="37">
        <v>86.33</v>
      </c>
      <c r="H42" s="33">
        <f t="shared" si="1"/>
        <v>4.3043275942298287E-3</v>
      </c>
      <c r="I42" s="37">
        <v>290.25</v>
      </c>
      <c r="J42" s="33">
        <f t="shared" si="2"/>
        <v>7.1131158917419057E-3</v>
      </c>
      <c r="K42" s="37">
        <v>390.7</v>
      </c>
      <c r="L42" s="35">
        <f t="shared" si="3"/>
        <v>1.2438455558434924E-2</v>
      </c>
      <c r="M42" s="37">
        <v>11.234999999999999</v>
      </c>
      <c r="N42" s="35">
        <f t="shared" si="4"/>
        <v>1.4905149051490429E-2</v>
      </c>
      <c r="Q42" s="58"/>
      <c r="R42" s="60"/>
      <c r="S42" s="60"/>
      <c r="T42" s="60"/>
      <c r="U42" s="60"/>
      <c r="V42" s="61"/>
    </row>
    <row r="43" spans="2:22" ht="15.75" x14ac:dyDescent="0.25">
      <c r="B43" s="31"/>
      <c r="C43" s="1"/>
      <c r="D43" s="32">
        <v>43755</v>
      </c>
      <c r="E43" s="37">
        <v>106.06</v>
      </c>
      <c r="F43" s="33">
        <f t="shared" si="0"/>
        <v>1.1327166320558302E-3</v>
      </c>
      <c r="G43" s="37">
        <v>86.4</v>
      </c>
      <c r="H43" s="33">
        <f t="shared" si="1"/>
        <v>8.1084211745641177E-4</v>
      </c>
      <c r="I43" s="37">
        <v>285.7</v>
      </c>
      <c r="J43" s="33">
        <f t="shared" si="2"/>
        <v>-1.5676141257536691E-2</v>
      </c>
      <c r="K43" s="37">
        <v>390.2</v>
      </c>
      <c r="L43" s="35">
        <f t="shared" si="3"/>
        <v>-1.2797542871768597E-3</v>
      </c>
      <c r="M43" s="37">
        <v>11.275</v>
      </c>
      <c r="N43" s="35">
        <f t="shared" si="4"/>
        <v>3.5603026257233772E-3</v>
      </c>
      <c r="Q43" s="58"/>
      <c r="R43" s="60"/>
      <c r="S43" s="60"/>
      <c r="T43" s="60"/>
      <c r="U43" s="60"/>
      <c r="V43" s="61"/>
    </row>
    <row r="44" spans="2:22" ht="15.75" x14ac:dyDescent="0.25">
      <c r="B44" s="31"/>
      <c r="C44" s="1"/>
      <c r="D44" s="32">
        <v>43756</v>
      </c>
      <c r="E44" s="37">
        <v>103.96</v>
      </c>
      <c r="F44" s="33">
        <f t="shared" si="0"/>
        <v>-1.9800113143503717E-2</v>
      </c>
      <c r="G44" s="37">
        <v>86.14</v>
      </c>
      <c r="H44" s="33">
        <f t="shared" si="1"/>
        <v>-3.0092592592593226E-3</v>
      </c>
      <c r="I44" s="37">
        <v>288.39999999999998</v>
      </c>
      <c r="J44" s="33">
        <f t="shared" si="2"/>
        <v>9.4504725236261855E-3</v>
      </c>
      <c r="K44" s="37">
        <v>389.3</v>
      </c>
      <c r="L44" s="35">
        <f t="shared" si="3"/>
        <v>-2.3065094823166987E-3</v>
      </c>
      <c r="M44" s="37">
        <v>11.185</v>
      </c>
      <c r="N44" s="35">
        <f t="shared" si="4"/>
        <v>-7.9822616407981828E-3</v>
      </c>
      <c r="Q44" s="58"/>
      <c r="R44" s="60"/>
      <c r="S44" s="60"/>
    </row>
    <row r="45" spans="2:22" ht="15.75" x14ac:dyDescent="0.25">
      <c r="B45" s="31"/>
      <c r="C45" s="1"/>
      <c r="D45" s="32">
        <v>43759</v>
      </c>
      <c r="E45" s="37">
        <v>103.12</v>
      </c>
      <c r="F45" s="33">
        <f t="shared" si="0"/>
        <v>-8.0800307810695582E-3</v>
      </c>
      <c r="G45" s="37">
        <v>85.51</v>
      </c>
      <c r="H45" s="33">
        <f t="shared" si="1"/>
        <v>-7.3136754121198022E-3</v>
      </c>
      <c r="I45" s="37">
        <v>289.35000000000002</v>
      </c>
      <c r="J45" s="33">
        <f t="shared" si="2"/>
        <v>3.2940360610265174E-3</v>
      </c>
      <c r="K45" s="37">
        <v>387.1</v>
      </c>
      <c r="L45" s="35">
        <f t="shared" si="3"/>
        <v>-5.6511687644489328E-3</v>
      </c>
      <c r="M45" s="37">
        <v>11.185</v>
      </c>
      <c r="N45" s="35">
        <f t="shared" si="4"/>
        <v>0</v>
      </c>
    </row>
    <row r="46" spans="2:22" ht="15.75" x14ac:dyDescent="0.25">
      <c r="B46" s="31"/>
      <c r="C46" s="1"/>
      <c r="D46" s="32">
        <v>43760</v>
      </c>
      <c r="E46" s="37">
        <v>102.02</v>
      </c>
      <c r="F46" s="33">
        <f t="shared" si="0"/>
        <v>-1.0667183863460106E-2</v>
      </c>
      <c r="G46" s="37">
        <v>85.14</v>
      </c>
      <c r="H46" s="33">
        <f t="shared" si="1"/>
        <v>-4.3269793006666113E-3</v>
      </c>
      <c r="I46" s="37">
        <v>289.45</v>
      </c>
      <c r="J46" s="33">
        <f t="shared" si="2"/>
        <v>3.4560221185397921E-4</v>
      </c>
      <c r="K46" s="37">
        <v>391.5</v>
      </c>
      <c r="L46" s="35">
        <f t="shared" si="3"/>
        <v>1.1366571945233828E-2</v>
      </c>
      <c r="M46" s="37">
        <v>11.445</v>
      </c>
      <c r="N46" s="35">
        <f t="shared" si="4"/>
        <v>2.3245417970496174E-2</v>
      </c>
    </row>
    <row r="47" spans="2:22" ht="15.75" x14ac:dyDescent="0.25">
      <c r="B47" s="31"/>
      <c r="C47" s="1"/>
      <c r="D47" s="32">
        <v>43761</v>
      </c>
      <c r="E47" s="37">
        <v>102.5</v>
      </c>
      <c r="F47" s="33">
        <f t="shared" si="0"/>
        <v>4.7049598118016345E-3</v>
      </c>
      <c r="G47" s="37">
        <v>85.95</v>
      </c>
      <c r="H47" s="33">
        <f t="shared" si="1"/>
        <v>9.5137420718816035E-3</v>
      </c>
      <c r="I47" s="37">
        <v>288.95</v>
      </c>
      <c r="J47" s="33">
        <f t="shared" si="2"/>
        <v>-1.7274140611505118E-3</v>
      </c>
      <c r="K47" s="37">
        <v>390.7</v>
      </c>
      <c r="L47" s="35">
        <f t="shared" si="3"/>
        <v>-2.0434227330778931E-3</v>
      </c>
      <c r="M47" s="37">
        <v>11.445</v>
      </c>
      <c r="N47" s="35">
        <f t="shared" si="4"/>
        <v>0</v>
      </c>
    </row>
    <row r="48" spans="2:22" ht="15.75" x14ac:dyDescent="0.25">
      <c r="B48" s="31"/>
      <c r="C48" s="1"/>
      <c r="D48" s="32">
        <v>43762</v>
      </c>
      <c r="E48" s="37">
        <v>102.5</v>
      </c>
      <c r="F48" s="33">
        <f t="shared" si="0"/>
        <v>0</v>
      </c>
      <c r="G48" s="37">
        <v>85.47</v>
      </c>
      <c r="H48" s="33">
        <f t="shared" si="1"/>
        <v>-5.5846422338569068E-3</v>
      </c>
      <c r="I48" s="37">
        <v>289</v>
      </c>
      <c r="J48" s="33">
        <f t="shared" si="2"/>
        <v>1.7304031839415757E-4</v>
      </c>
      <c r="K48" s="37">
        <v>390.1</v>
      </c>
      <c r="L48" s="35">
        <f t="shared" si="3"/>
        <v>-1.5357051446120984E-3</v>
      </c>
      <c r="M48" s="37">
        <v>11.525</v>
      </c>
      <c r="N48" s="35">
        <f t="shared" si="4"/>
        <v>6.9899519440803637E-3</v>
      </c>
    </row>
    <row r="49" spans="1:111" ht="15.75" x14ac:dyDescent="0.25">
      <c r="B49" s="36"/>
      <c r="C49" s="1"/>
      <c r="D49" s="32">
        <v>43763</v>
      </c>
      <c r="E49" s="37">
        <v>104.02</v>
      </c>
      <c r="F49" s="33">
        <f t="shared" si="0"/>
        <v>1.482926829268294E-2</v>
      </c>
      <c r="G49" s="37">
        <v>86.37</v>
      </c>
      <c r="H49" s="33">
        <f t="shared" si="1"/>
        <v>1.053001053001057E-2</v>
      </c>
      <c r="I49" s="37">
        <v>290.75</v>
      </c>
      <c r="J49" s="33">
        <f t="shared" si="2"/>
        <v>6.0553633217992342E-3</v>
      </c>
      <c r="K49" s="37">
        <v>391.7</v>
      </c>
      <c r="L49" s="35">
        <f t="shared" si="3"/>
        <v>4.1015124327095087E-3</v>
      </c>
      <c r="M49" s="37">
        <v>11.62</v>
      </c>
      <c r="N49" s="35">
        <f t="shared" si="4"/>
        <v>8.2429501084597678E-3</v>
      </c>
    </row>
    <row r="50" spans="1:111" ht="15.75" x14ac:dyDescent="0.25">
      <c r="B50" s="36"/>
      <c r="D50" s="32">
        <v>43766</v>
      </c>
      <c r="E50" s="37">
        <v>104.68</v>
      </c>
      <c r="F50" s="33">
        <f t="shared" si="0"/>
        <v>6.3449336666026035E-3</v>
      </c>
      <c r="G50" s="37">
        <v>86.9</v>
      </c>
      <c r="H50" s="33">
        <f t="shared" si="1"/>
        <v>6.1363899502142605E-3</v>
      </c>
      <c r="I50" s="37">
        <v>294.55</v>
      </c>
      <c r="J50" s="33">
        <f t="shared" si="2"/>
        <v>1.3069647463456624E-2</v>
      </c>
      <c r="K50" s="37">
        <v>390.7</v>
      </c>
      <c r="L50" s="35">
        <f t="shared" si="3"/>
        <v>-2.5529742149604795E-3</v>
      </c>
      <c r="M50" s="37">
        <v>11.744999999999999</v>
      </c>
      <c r="N50" s="35">
        <f t="shared" si="4"/>
        <v>1.0757314974182419E-2</v>
      </c>
    </row>
    <row r="51" spans="1:111" s="26" customFormat="1" ht="15" customHeight="1" x14ac:dyDescent="0.25">
      <c r="A51" s="1"/>
      <c r="B51" s="3"/>
      <c r="D51" s="32">
        <v>43767</v>
      </c>
      <c r="E51" s="37">
        <v>104.46</v>
      </c>
      <c r="F51" s="33">
        <f t="shared" si="0"/>
        <v>-2.1016431027895965E-3</v>
      </c>
      <c r="G51" s="37">
        <v>86.86</v>
      </c>
      <c r="H51" s="33">
        <f t="shared" si="1"/>
        <v>-4.6029919447643231E-4</v>
      </c>
      <c r="I51" s="37">
        <v>294.75</v>
      </c>
      <c r="J51" s="33">
        <f t="shared" si="2"/>
        <v>6.7900186725511347E-4</v>
      </c>
      <c r="K51" s="37">
        <v>390.5</v>
      </c>
      <c r="L51" s="35">
        <f t="shared" si="3"/>
        <v>-5.1190171487069946E-4</v>
      </c>
      <c r="M51" s="37">
        <v>11.94</v>
      </c>
      <c r="N51" s="35">
        <f t="shared" si="4"/>
        <v>1.6602809706258048E-2</v>
      </c>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row>
    <row r="52" spans="1:111" s="26" customFormat="1" ht="15" customHeight="1" x14ac:dyDescent="0.25">
      <c r="A52" s="1"/>
      <c r="B52" s="3"/>
      <c r="D52" s="32">
        <v>43768</v>
      </c>
      <c r="E52" s="37">
        <v>104.74</v>
      </c>
      <c r="F52" s="33">
        <f t="shared" si="0"/>
        <v>2.6804518475971317E-3</v>
      </c>
      <c r="G52" s="37">
        <v>87.64</v>
      </c>
      <c r="H52" s="33">
        <f t="shared" si="1"/>
        <v>8.9799677642183884E-3</v>
      </c>
      <c r="I52" s="37">
        <v>294.60000000000002</v>
      </c>
      <c r="J52" s="33">
        <f t="shared" si="2"/>
        <v>-5.0890585241725184E-4</v>
      </c>
      <c r="K52" s="37">
        <v>391</v>
      </c>
      <c r="L52" s="35">
        <f t="shared" si="3"/>
        <v>1.280409731113874E-3</v>
      </c>
      <c r="M52" s="37">
        <v>11.975</v>
      </c>
      <c r="N52" s="35">
        <f t="shared" si="4"/>
        <v>2.931323283082099E-3</v>
      </c>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row>
    <row r="53" spans="1:111" s="26" customFormat="1" ht="15" customHeight="1" x14ac:dyDescent="0.25">
      <c r="A53" s="1"/>
      <c r="B53" s="3"/>
      <c r="D53" s="32">
        <v>43769</v>
      </c>
      <c r="E53" s="37">
        <v>105.86</v>
      </c>
      <c r="F53" s="33">
        <f t="shared" si="0"/>
        <v>1.06931449303036E-2</v>
      </c>
      <c r="G53" s="37">
        <v>86.79</v>
      </c>
      <c r="H53" s="33">
        <f t="shared" si="1"/>
        <v>-9.6987676859880967E-3</v>
      </c>
      <c r="I53" s="37">
        <v>296.64999999999998</v>
      </c>
      <c r="J53" s="33">
        <f t="shared" si="2"/>
        <v>6.9585879158178265E-3</v>
      </c>
      <c r="K53" s="37">
        <v>388</v>
      </c>
      <c r="L53" s="35">
        <f t="shared" si="3"/>
        <v>-7.6726342710997653E-3</v>
      </c>
      <c r="M53" s="37">
        <v>11.69</v>
      </c>
      <c r="N53" s="35">
        <f t="shared" si="4"/>
        <v>-2.3799582463465585E-2</v>
      </c>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row>
    <row r="54" spans="1:111" ht="15.75" x14ac:dyDescent="0.25">
      <c r="B54" s="36"/>
      <c r="D54" s="32">
        <v>43770</v>
      </c>
      <c r="E54" s="37">
        <v>105.32</v>
      </c>
      <c r="F54" s="33">
        <f t="shared" si="0"/>
        <v>-5.1010768940110696E-3</v>
      </c>
      <c r="G54" s="37">
        <v>86.09</v>
      </c>
      <c r="H54" s="33">
        <f t="shared" si="1"/>
        <v>-8.0654453278027338E-3</v>
      </c>
      <c r="I54" s="37">
        <v>296.8</v>
      </c>
      <c r="J54" s="33">
        <f t="shared" si="2"/>
        <v>5.0564638462846645E-4</v>
      </c>
      <c r="K54" s="37">
        <v>385.5</v>
      </c>
      <c r="L54" s="35">
        <f t="shared" si="3"/>
        <v>-6.4432989690721421E-3</v>
      </c>
      <c r="M54" s="37">
        <v>11.64</v>
      </c>
      <c r="N54" s="35">
        <f t="shared" si="4"/>
        <v>-4.2771599657825954E-3</v>
      </c>
    </row>
    <row r="55" spans="1:111" ht="15.75" x14ac:dyDescent="0.25">
      <c r="B55" s="36"/>
      <c r="D55" s="32">
        <v>43773</v>
      </c>
      <c r="E55" s="37">
        <v>105.04</v>
      </c>
      <c r="F55" s="33">
        <f t="shared" si="0"/>
        <v>-2.6585643752372601E-3</v>
      </c>
      <c r="G55" s="37">
        <v>86.45</v>
      </c>
      <c r="H55" s="33">
        <f t="shared" si="1"/>
        <v>4.1816703449877313E-3</v>
      </c>
      <c r="I55" s="37">
        <v>297.2</v>
      </c>
      <c r="J55" s="33">
        <f t="shared" si="2"/>
        <v>1.3477088948785632E-3</v>
      </c>
      <c r="K55" s="37">
        <v>385.8</v>
      </c>
      <c r="L55" s="35">
        <f t="shared" si="3"/>
        <v>7.7821011673151474E-4</v>
      </c>
      <c r="M55" s="37">
        <v>11.76</v>
      </c>
      <c r="N55" s="35">
        <f t="shared" si="4"/>
        <v>1.0309278350515427E-2</v>
      </c>
    </row>
    <row r="56" spans="1:111" s="26" customFormat="1" x14ac:dyDescent="0.25">
      <c r="A56" s="1"/>
      <c r="B56" s="3"/>
      <c r="D56" s="32">
        <v>43774</v>
      </c>
      <c r="E56" s="37">
        <v>104.68</v>
      </c>
      <c r="F56" s="33">
        <f t="shared" si="0"/>
        <v>-3.4272658035033876E-3</v>
      </c>
      <c r="G56" s="37">
        <v>87.36</v>
      </c>
      <c r="H56" s="33">
        <f t="shared" si="1"/>
        <v>1.0526315789473717E-2</v>
      </c>
      <c r="I56" s="37">
        <v>298.39999999999998</v>
      </c>
      <c r="J56" s="33">
        <f t="shared" si="2"/>
        <v>4.0376850605652326E-3</v>
      </c>
      <c r="K56" s="37">
        <v>388.4</v>
      </c>
      <c r="L56" s="35">
        <f t="shared" si="3"/>
        <v>6.7392431311559253E-3</v>
      </c>
      <c r="M56" s="37">
        <v>12.115</v>
      </c>
      <c r="N56" s="35">
        <f t="shared" si="4"/>
        <v>3.0187074829931992E-2</v>
      </c>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row>
    <row r="57" spans="1:111" s="26" customFormat="1" ht="15" customHeight="1" x14ac:dyDescent="0.25">
      <c r="A57" s="1"/>
      <c r="B57" s="3"/>
      <c r="D57" s="32">
        <v>43775</v>
      </c>
      <c r="E57" s="37">
        <v>103.78</v>
      </c>
      <c r="F57" s="33">
        <f t="shared" si="0"/>
        <v>-8.5976308750478347E-3</v>
      </c>
      <c r="G57" s="37">
        <v>86.55</v>
      </c>
      <c r="H57" s="33">
        <f t="shared" si="1"/>
        <v>-9.2719780219781001E-3</v>
      </c>
      <c r="I57" s="37">
        <v>294</v>
      </c>
      <c r="J57" s="33">
        <f t="shared" si="2"/>
        <v>-1.4745308310991856E-2</v>
      </c>
      <c r="K57" s="37">
        <v>386.6</v>
      </c>
      <c r="L57" s="35">
        <f t="shared" si="3"/>
        <v>-4.6343975283211769E-3</v>
      </c>
      <c r="M57" s="37">
        <v>12.275</v>
      </c>
      <c r="N57" s="35">
        <f t="shared" si="4"/>
        <v>1.3206768468840391E-2</v>
      </c>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row>
    <row r="58" spans="1:111" ht="15.75" x14ac:dyDescent="0.25">
      <c r="B58" s="36"/>
      <c r="D58" s="32">
        <v>43776</v>
      </c>
      <c r="E58" s="37">
        <v>104.84</v>
      </c>
      <c r="F58" s="33">
        <f t="shared" si="0"/>
        <v>1.0213914048949668E-2</v>
      </c>
      <c r="G58" s="37">
        <v>86.95</v>
      </c>
      <c r="H58" s="33">
        <f t="shared" si="1"/>
        <v>4.6216060080879195E-3</v>
      </c>
      <c r="I58" s="37">
        <v>295.89999999999998</v>
      </c>
      <c r="J58" s="33">
        <f t="shared" si="2"/>
        <v>6.4625850340134239E-3</v>
      </c>
      <c r="K58" s="37">
        <v>387.1</v>
      </c>
      <c r="L58" s="35">
        <f t="shared" si="3"/>
        <v>1.2933264355923235E-3</v>
      </c>
      <c r="M58" s="37">
        <v>12.31</v>
      </c>
      <c r="N58" s="35">
        <f t="shared" si="4"/>
        <v>2.8513238289205045E-3</v>
      </c>
    </row>
    <row r="59" spans="1:111" ht="15.75" x14ac:dyDescent="0.25">
      <c r="B59" s="36"/>
      <c r="D59" s="32">
        <v>43777</v>
      </c>
      <c r="E59" s="37">
        <v>104.16</v>
      </c>
      <c r="F59" s="33">
        <f t="shared" si="0"/>
        <v>-6.486074017550636E-3</v>
      </c>
      <c r="G59" s="37">
        <v>86.46</v>
      </c>
      <c r="H59" s="33">
        <f t="shared" si="1"/>
        <v>-5.6354226566993626E-3</v>
      </c>
      <c r="I59" s="37">
        <v>296</v>
      </c>
      <c r="J59" s="33">
        <f t="shared" si="2"/>
        <v>3.3795201081443516E-4</v>
      </c>
      <c r="K59" s="37">
        <v>392.4</v>
      </c>
      <c r="L59" s="35">
        <f t="shared" si="3"/>
        <v>1.3691552570395116E-2</v>
      </c>
      <c r="M59" s="37">
        <v>12.51</v>
      </c>
      <c r="N59" s="35">
        <f t="shared" si="4"/>
        <v>1.6246953696182009E-2</v>
      </c>
    </row>
    <row r="60" spans="1:111" s="26" customFormat="1" x14ac:dyDescent="0.25">
      <c r="A60" s="1"/>
      <c r="B60" s="3"/>
      <c r="D60" s="32">
        <v>43780</v>
      </c>
      <c r="E60" s="37">
        <v>104.12</v>
      </c>
      <c r="F60" s="33">
        <f t="shared" si="0"/>
        <v>-3.8402457757291675E-4</v>
      </c>
      <c r="G60" s="37">
        <v>87.5</v>
      </c>
      <c r="H60" s="33">
        <f t="shared" si="1"/>
        <v>1.2028683784409022E-2</v>
      </c>
      <c r="I60" s="37">
        <v>297.39999999999998</v>
      </c>
      <c r="J60" s="33">
        <f t="shared" si="2"/>
        <v>4.7297297297297369E-3</v>
      </c>
      <c r="K60" s="37">
        <v>390.2</v>
      </c>
      <c r="L60" s="35">
        <f t="shared" si="3"/>
        <v>-5.6065239551478241E-3</v>
      </c>
      <c r="M60" s="37">
        <v>12.35</v>
      </c>
      <c r="N60" s="35">
        <f t="shared" si="4"/>
        <v>-1.2789768185451633E-2</v>
      </c>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row>
    <row r="61" spans="1:111" s="26" customFormat="1" ht="15" customHeight="1" x14ac:dyDescent="0.25">
      <c r="A61" s="1"/>
      <c r="B61" s="3"/>
      <c r="D61" s="32">
        <v>43781</v>
      </c>
      <c r="E61" s="37">
        <v>104.34</v>
      </c>
      <c r="F61" s="33">
        <f t="shared" si="0"/>
        <v>2.1129466000768815E-3</v>
      </c>
      <c r="G61" s="37">
        <v>88.12</v>
      </c>
      <c r="H61" s="33">
        <f t="shared" si="1"/>
        <v>7.0857142857143618E-3</v>
      </c>
      <c r="I61" s="37">
        <v>297.95</v>
      </c>
      <c r="J61" s="33">
        <f t="shared" si="2"/>
        <v>1.8493611297916157E-3</v>
      </c>
      <c r="K61" s="37">
        <v>388.1</v>
      </c>
      <c r="L61" s="35">
        <f t="shared" si="3"/>
        <v>-5.3818554587390377E-3</v>
      </c>
      <c r="M61" s="37">
        <v>12.285</v>
      </c>
      <c r="N61" s="35">
        <f t="shared" si="4"/>
        <v>-5.2631578947367474E-3</v>
      </c>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row>
    <row r="62" spans="1:111" ht="15.75" x14ac:dyDescent="0.25">
      <c r="B62" s="36"/>
      <c r="D62" s="32">
        <v>43782</v>
      </c>
      <c r="E62" s="37">
        <v>103.78</v>
      </c>
      <c r="F62" s="33">
        <f t="shared" si="0"/>
        <v>-5.3670691968564777E-3</v>
      </c>
      <c r="G62" s="37">
        <v>88.8</v>
      </c>
      <c r="H62" s="33">
        <f t="shared" si="1"/>
        <v>7.7167498865182704E-3</v>
      </c>
      <c r="I62" s="37">
        <v>298.10000000000002</v>
      </c>
      <c r="J62" s="33">
        <f t="shared" si="2"/>
        <v>5.0344017452608192E-4</v>
      </c>
      <c r="K62" s="37">
        <v>389.5</v>
      </c>
      <c r="L62" s="35">
        <f t="shared" si="3"/>
        <v>3.6073177016231472E-3</v>
      </c>
      <c r="M62" s="37">
        <v>12.305</v>
      </c>
      <c r="N62" s="35">
        <f t="shared" si="4"/>
        <v>1.6280016280016962E-3</v>
      </c>
    </row>
    <row r="63" spans="1:111" ht="15.75" x14ac:dyDescent="0.25">
      <c r="B63" s="36"/>
      <c r="D63" s="32">
        <v>43783</v>
      </c>
      <c r="E63" s="37">
        <v>104.64</v>
      </c>
      <c r="F63" s="33">
        <f t="shared" si="0"/>
        <v>8.2867604548082507E-3</v>
      </c>
      <c r="G63" s="37">
        <v>88.73</v>
      </c>
      <c r="H63" s="33">
        <f t="shared" si="1"/>
        <v>-7.8828828828825248E-4</v>
      </c>
      <c r="I63" s="37">
        <v>297.89999999999998</v>
      </c>
      <c r="J63" s="33">
        <f t="shared" si="2"/>
        <v>-6.7091580006728435E-4</v>
      </c>
      <c r="K63" s="37">
        <v>386.3</v>
      </c>
      <c r="L63" s="35">
        <f t="shared" si="3"/>
        <v>-8.2156611039794214E-3</v>
      </c>
      <c r="M63" s="37">
        <v>12.045</v>
      </c>
      <c r="N63" s="35">
        <f t="shared" si="4"/>
        <v>-2.1129622104835377E-2</v>
      </c>
    </row>
    <row r="64" spans="1:111" s="26" customFormat="1" x14ac:dyDescent="0.25">
      <c r="A64" s="1"/>
      <c r="B64" s="3"/>
      <c r="D64" s="32">
        <v>43784</v>
      </c>
      <c r="E64" s="37">
        <v>103.52</v>
      </c>
      <c r="F64" s="33">
        <f t="shared" si="0"/>
        <v>-1.0703363914373099E-2</v>
      </c>
      <c r="G64" s="37">
        <v>88.22</v>
      </c>
      <c r="H64" s="33">
        <f t="shared" si="1"/>
        <v>-5.7477741462865772E-3</v>
      </c>
      <c r="I64" s="37">
        <v>294</v>
      </c>
      <c r="J64" s="33">
        <f t="shared" si="2"/>
        <v>-1.3091641490432959E-2</v>
      </c>
      <c r="K64" s="37">
        <v>386.4</v>
      </c>
      <c r="L64" s="35">
        <f t="shared" si="3"/>
        <v>2.5886616619197333E-4</v>
      </c>
      <c r="M64" s="37">
        <v>11.97</v>
      </c>
      <c r="N64" s="35">
        <f t="shared" si="4"/>
        <v>-6.2266500622664145E-3</v>
      </c>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row>
    <row r="65" spans="1:111" s="26" customFormat="1" ht="15" customHeight="1" x14ac:dyDescent="0.25">
      <c r="A65" s="1"/>
      <c r="B65" s="3"/>
      <c r="D65" s="32">
        <v>43787</v>
      </c>
      <c r="E65" s="37">
        <v>104.06</v>
      </c>
      <c r="F65" s="33">
        <f t="shared" si="0"/>
        <v>5.2163833075735688E-3</v>
      </c>
      <c r="G65" s="37">
        <v>88.7</v>
      </c>
      <c r="H65" s="33">
        <f t="shared" si="1"/>
        <v>5.44094309680343E-3</v>
      </c>
      <c r="I65" s="37">
        <v>296.05</v>
      </c>
      <c r="J65" s="33">
        <f t="shared" si="2"/>
        <v>6.9727891156463606E-3</v>
      </c>
      <c r="K65" s="37">
        <v>390.5</v>
      </c>
      <c r="L65" s="35">
        <f t="shared" si="3"/>
        <v>1.0610766045548781E-2</v>
      </c>
      <c r="M65" s="37">
        <v>12.095000000000001</v>
      </c>
      <c r="N65" s="35">
        <f t="shared" si="4"/>
        <v>1.0442773600668254E-2</v>
      </c>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row>
    <row r="66" spans="1:111" ht="15.75" x14ac:dyDescent="0.25">
      <c r="B66" s="36"/>
      <c r="D66" s="32">
        <v>43788</v>
      </c>
      <c r="E66" s="37">
        <v>104.32</v>
      </c>
      <c r="F66" s="33">
        <f t="shared" si="0"/>
        <v>2.4985585239283292E-3</v>
      </c>
      <c r="G66" s="37">
        <v>89.2</v>
      </c>
      <c r="H66" s="33">
        <f t="shared" si="1"/>
        <v>5.636978579481422E-3</v>
      </c>
      <c r="I66" s="37">
        <v>299.85000000000002</v>
      </c>
      <c r="J66" s="33">
        <f t="shared" si="2"/>
        <v>1.2835669650396841E-2</v>
      </c>
      <c r="K66" s="37">
        <v>390.4</v>
      </c>
      <c r="L66" s="35">
        <f t="shared" si="3"/>
        <v>-2.5608194622284142E-4</v>
      </c>
      <c r="M66" s="37">
        <v>12.03</v>
      </c>
      <c r="N66" s="35">
        <f t="shared" si="4"/>
        <v>-5.3741215378256824E-3</v>
      </c>
    </row>
    <row r="67" spans="1:111" ht="15.75" x14ac:dyDescent="0.25">
      <c r="B67" s="36"/>
      <c r="D67" s="32">
        <v>43789</v>
      </c>
      <c r="E67" s="37">
        <v>104.08</v>
      </c>
      <c r="F67" s="33">
        <f t="shared" si="0"/>
        <v>-2.3006134969324465E-3</v>
      </c>
      <c r="G67" s="37">
        <v>89.21</v>
      </c>
      <c r="H67" s="33">
        <f t="shared" si="1"/>
        <v>1.1210762331836932E-4</v>
      </c>
      <c r="I67" s="37">
        <v>301.89999999999998</v>
      </c>
      <c r="J67" s="33">
        <f t="shared" si="2"/>
        <v>6.8367517091878494E-3</v>
      </c>
      <c r="K67" s="37">
        <v>391.9</v>
      </c>
      <c r="L67" s="35">
        <f t="shared" si="3"/>
        <v>3.8422131147541894E-3</v>
      </c>
      <c r="M67" s="37">
        <v>11.994999999999999</v>
      </c>
      <c r="N67" s="35">
        <f t="shared" si="4"/>
        <v>-2.9093931837074205E-3</v>
      </c>
    </row>
    <row r="68" spans="1:111" s="26" customFormat="1" x14ac:dyDescent="0.25">
      <c r="A68" s="1"/>
      <c r="B68" s="3"/>
      <c r="D68" s="32">
        <v>43790</v>
      </c>
      <c r="E68" s="37">
        <v>104.3</v>
      </c>
      <c r="F68" s="33">
        <f t="shared" si="0"/>
        <v>2.1137586471944303E-3</v>
      </c>
      <c r="G68" s="37">
        <v>89.86</v>
      </c>
      <c r="H68" s="33">
        <f t="shared" si="1"/>
        <v>7.2861786795201944E-3</v>
      </c>
      <c r="I68" s="37">
        <v>302.75</v>
      </c>
      <c r="J68" s="33">
        <f t="shared" si="2"/>
        <v>2.815501821795463E-3</v>
      </c>
      <c r="K68" s="37">
        <v>390.8</v>
      </c>
      <c r="L68" s="35">
        <f t="shared" si="3"/>
        <v>-2.8068384792038215E-3</v>
      </c>
      <c r="M68" s="37">
        <v>11.98</v>
      </c>
      <c r="N68" s="35">
        <f t="shared" si="4"/>
        <v>-1.2505210504375475E-3</v>
      </c>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row>
    <row r="69" spans="1:111" s="26" customFormat="1" ht="15" customHeight="1" x14ac:dyDescent="0.25">
      <c r="A69" s="1"/>
      <c r="B69" s="3"/>
      <c r="D69" s="32">
        <v>43791</v>
      </c>
      <c r="E69" s="37">
        <v>103.22</v>
      </c>
      <c r="F69" s="33">
        <f t="shared" si="0"/>
        <v>-1.035474592521568E-2</v>
      </c>
      <c r="G69" s="37">
        <v>89.58</v>
      </c>
      <c r="H69" s="33">
        <f t="shared" si="1"/>
        <v>-3.1159581571332806E-3</v>
      </c>
      <c r="I69" s="37">
        <v>302.85000000000002</v>
      </c>
      <c r="J69" s="33">
        <f t="shared" si="2"/>
        <v>3.3030553261781392E-4</v>
      </c>
      <c r="K69" s="37">
        <v>389.1</v>
      </c>
      <c r="L69" s="35">
        <f t="shared" si="3"/>
        <v>-4.3500511770726558E-3</v>
      </c>
      <c r="M69" s="37">
        <v>11.914999999999999</v>
      </c>
      <c r="N69" s="35">
        <f t="shared" si="4"/>
        <v>-5.4257095158598556E-3</v>
      </c>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row>
    <row r="70" spans="1:111" ht="15.75" x14ac:dyDescent="0.25">
      <c r="B70" s="36"/>
      <c r="D70" s="32">
        <v>43794</v>
      </c>
      <c r="E70" s="37">
        <v>103.1</v>
      </c>
      <c r="F70" s="33">
        <f t="shared" si="0"/>
        <v>-1.162565394303483E-3</v>
      </c>
      <c r="G70" s="37">
        <v>89.78</v>
      </c>
      <c r="H70" s="33">
        <f t="shared" si="1"/>
        <v>2.2326412145567964E-3</v>
      </c>
      <c r="I70" s="37">
        <v>302</v>
      </c>
      <c r="J70" s="33">
        <f t="shared" si="2"/>
        <v>-2.8066699686314367E-3</v>
      </c>
      <c r="K70" s="37">
        <v>391.9</v>
      </c>
      <c r="L70" s="35">
        <f t="shared" si="3"/>
        <v>7.1960935492161315E-3</v>
      </c>
      <c r="M70" s="37">
        <v>12.15</v>
      </c>
      <c r="N70" s="35">
        <f t="shared" si="4"/>
        <v>1.9723038187159148E-2</v>
      </c>
    </row>
    <row r="71" spans="1:111" ht="15.75" x14ac:dyDescent="0.25">
      <c r="B71" s="36"/>
      <c r="D71" s="32">
        <v>43795</v>
      </c>
      <c r="E71" s="37">
        <v>104.22</v>
      </c>
      <c r="F71" s="33">
        <f t="shared" si="0"/>
        <v>1.0863239573229988E-2</v>
      </c>
      <c r="G71" s="37">
        <v>90.84</v>
      </c>
      <c r="H71" s="33">
        <f t="shared" si="1"/>
        <v>1.1806638449543438E-2</v>
      </c>
      <c r="I71" s="37">
        <v>305.55</v>
      </c>
      <c r="J71" s="33">
        <f t="shared" si="2"/>
        <v>1.1754966887417284E-2</v>
      </c>
      <c r="K71" s="37">
        <v>393.5</v>
      </c>
      <c r="L71" s="35">
        <f t="shared" si="3"/>
        <v>4.0826741515693765E-3</v>
      </c>
      <c r="M71" s="37">
        <v>12.29</v>
      </c>
      <c r="N71" s="35">
        <f t="shared" si="4"/>
        <v>1.1522633744855959E-2</v>
      </c>
    </row>
    <row r="72" spans="1:111" s="26" customFormat="1" x14ac:dyDescent="0.25">
      <c r="A72" s="1"/>
      <c r="B72" s="3"/>
      <c r="D72" s="32">
        <v>43796</v>
      </c>
      <c r="E72" s="37">
        <v>104</v>
      </c>
      <c r="F72" s="33">
        <f t="shared" si="0"/>
        <v>-2.1109192093647922E-3</v>
      </c>
      <c r="G72" s="37">
        <v>91.5</v>
      </c>
      <c r="H72" s="33">
        <f t="shared" si="1"/>
        <v>7.2655217965653662E-3</v>
      </c>
      <c r="I72" s="37">
        <v>309.55</v>
      </c>
      <c r="J72" s="33">
        <f t="shared" si="2"/>
        <v>1.3091147111765622E-2</v>
      </c>
      <c r="K72" s="37">
        <v>392.4</v>
      </c>
      <c r="L72" s="35">
        <f t="shared" si="3"/>
        <v>-2.7954256670902344E-3</v>
      </c>
      <c r="M72" s="37">
        <v>12.16</v>
      </c>
      <c r="N72" s="35">
        <f t="shared" si="4"/>
        <v>-1.0577705451586539E-2</v>
      </c>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row>
    <row r="73" spans="1:111" s="26" customFormat="1" ht="15" customHeight="1" x14ac:dyDescent="0.25">
      <c r="A73" s="1"/>
      <c r="B73" s="3"/>
      <c r="D73" s="32">
        <v>43797</v>
      </c>
      <c r="E73" s="37">
        <v>104.38</v>
      </c>
      <c r="F73" s="33">
        <f t="shared" si="0"/>
        <v>3.6538461538460076E-3</v>
      </c>
      <c r="G73" s="37">
        <v>92.09</v>
      </c>
      <c r="H73" s="33">
        <f t="shared" si="1"/>
        <v>6.4480874316941161E-3</v>
      </c>
      <c r="I73" s="37">
        <v>308.10000000000002</v>
      </c>
      <c r="J73" s="33">
        <f t="shared" si="2"/>
        <v>-4.6842190276207285E-3</v>
      </c>
      <c r="K73" s="37">
        <v>393.4</v>
      </c>
      <c r="L73" s="35">
        <f t="shared" si="3"/>
        <v>2.5484199796126372E-3</v>
      </c>
      <c r="M73" s="37">
        <v>12.225</v>
      </c>
      <c r="N73" s="35">
        <f t="shared" si="4"/>
        <v>5.3453947368420351E-3</v>
      </c>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row>
    <row r="74" spans="1:111" ht="15.75" x14ac:dyDescent="0.25">
      <c r="B74" s="36"/>
      <c r="D74" s="32">
        <v>43798</v>
      </c>
      <c r="E74" s="37">
        <v>104.3</v>
      </c>
      <c r="F74" s="33">
        <f t="shared" si="0"/>
        <v>-7.6643035064183351E-4</v>
      </c>
      <c r="G74" s="37">
        <v>92.34</v>
      </c>
      <c r="H74" s="33">
        <f t="shared" si="1"/>
        <v>2.7147355847541021E-3</v>
      </c>
      <c r="I74" s="37">
        <v>309</v>
      </c>
      <c r="J74" s="33">
        <f t="shared" si="2"/>
        <v>2.9211295034079487E-3</v>
      </c>
      <c r="K74" s="37">
        <v>393.4</v>
      </c>
      <c r="L74" s="35">
        <f t="shared" si="3"/>
        <v>0</v>
      </c>
      <c r="M74" s="37">
        <v>12.2</v>
      </c>
      <c r="N74" s="35">
        <f t="shared" si="4"/>
        <v>-2.044989775051187E-3</v>
      </c>
    </row>
    <row r="75" spans="1:111" ht="15.75" x14ac:dyDescent="0.25">
      <c r="B75" s="36"/>
      <c r="D75" s="32">
        <v>43801</v>
      </c>
      <c r="E75" s="37">
        <v>103.92</v>
      </c>
      <c r="F75" s="33">
        <f t="shared" si="0"/>
        <v>-3.6433365292425357E-3</v>
      </c>
      <c r="G75" s="37">
        <v>92.06</v>
      </c>
      <c r="H75" s="33">
        <f t="shared" si="1"/>
        <v>-3.0322720381199542E-3</v>
      </c>
      <c r="I75" s="37">
        <v>308.2</v>
      </c>
      <c r="J75" s="33">
        <f t="shared" si="2"/>
        <v>-2.5889967637541256E-3</v>
      </c>
      <c r="K75" s="37">
        <v>392.3</v>
      </c>
      <c r="L75" s="35">
        <f t="shared" si="3"/>
        <v>-2.7961362480934948E-3</v>
      </c>
      <c r="M75" s="37">
        <v>12.12</v>
      </c>
      <c r="N75" s="35">
        <f t="shared" si="4"/>
        <v>-6.5573770491803574E-3</v>
      </c>
    </row>
    <row r="76" spans="1:111" s="26" customFormat="1" x14ac:dyDescent="0.25">
      <c r="A76" s="1"/>
      <c r="B76" s="3"/>
      <c r="D76" s="32">
        <v>43802</v>
      </c>
      <c r="E76" s="37">
        <v>102.54</v>
      </c>
      <c r="F76" s="33">
        <f t="shared" si="0"/>
        <v>-1.3279445727482631E-2</v>
      </c>
      <c r="G76" s="37">
        <v>90.4</v>
      </c>
      <c r="H76" s="33">
        <f t="shared" si="1"/>
        <v>-1.8031718444492695E-2</v>
      </c>
      <c r="I76" s="37">
        <v>303.39999999999998</v>
      </c>
      <c r="J76" s="33">
        <f t="shared" si="2"/>
        <v>-1.5574302401038298E-2</v>
      </c>
      <c r="K76" s="37">
        <v>387.5</v>
      </c>
      <c r="L76" s="35">
        <f t="shared" si="3"/>
        <v>-1.2235534030079043E-2</v>
      </c>
      <c r="M76" s="37">
        <v>12.005000000000001</v>
      </c>
      <c r="N76" s="35">
        <f t="shared" si="4"/>
        <v>-9.4884488448843118E-3</v>
      </c>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row>
    <row r="77" spans="1:111" s="26" customFormat="1" ht="15" customHeight="1" x14ac:dyDescent="0.25">
      <c r="A77" s="1"/>
      <c r="B77" s="3"/>
      <c r="D77" s="32">
        <v>43803</v>
      </c>
      <c r="E77" s="37">
        <v>101.62</v>
      </c>
      <c r="F77" s="33">
        <f t="shared" si="0"/>
        <v>-8.9721084454846833E-3</v>
      </c>
      <c r="G77" s="37">
        <v>89.45</v>
      </c>
      <c r="H77" s="33">
        <f t="shared" si="1"/>
        <v>-1.0508849557522182E-2</v>
      </c>
      <c r="I77" s="37">
        <v>300</v>
      </c>
      <c r="J77" s="33">
        <f t="shared" si="2"/>
        <v>-1.1206328279498967E-2</v>
      </c>
      <c r="K77" s="37">
        <v>383.2</v>
      </c>
      <c r="L77" s="35">
        <f t="shared" si="3"/>
        <v>-1.1096774193548375E-2</v>
      </c>
      <c r="M77" s="37">
        <v>11.675000000000001</v>
      </c>
      <c r="N77" s="35">
        <f t="shared" si="4"/>
        <v>-2.7488546438983796E-2</v>
      </c>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row>
    <row r="78" spans="1:111" ht="15.75" x14ac:dyDescent="0.25">
      <c r="B78" s="36"/>
      <c r="D78" s="32">
        <v>43804</v>
      </c>
      <c r="E78" s="37">
        <v>102.26</v>
      </c>
      <c r="F78" s="33">
        <f t="shared" ref="F78:F116" si="5">E78/E77-1</f>
        <v>6.2979728399921164E-3</v>
      </c>
      <c r="G78" s="37">
        <v>90.16</v>
      </c>
      <c r="H78" s="33">
        <f t="shared" ref="H78:H116" si="6">G78/G77-1</f>
        <v>7.937395192845198E-3</v>
      </c>
      <c r="I78" s="37">
        <v>303.2</v>
      </c>
      <c r="J78" s="33">
        <f t="shared" ref="J78:J116" si="7">I78/I77-1</f>
        <v>1.0666666666666602E-2</v>
      </c>
      <c r="K78" s="37">
        <v>390.8</v>
      </c>
      <c r="L78" s="35">
        <f t="shared" ref="L78:L115" si="8">K78/K77-1</f>
        <v>1.9832985386221358E-2</v>
      </c>
      <c r="M78" s="37">
        <v>11.824999999999999</v>
      </c>
      <c r="N78" s="35">
        <f t="shared" ref="N78:N116" si="9">M78/M77-1</f>
        <v>1.2847965738757905E-2</v>
      </c>
    </row>
    <row r="79" spans="1:111" ht="15.75" x14ac:dyDescent="0.25">
      <c r="B79" s="36"/>
      <c r="D79" s="32">
        <v>43805</v>
      </c>
      <c r="E79" s="37">
        <v>102.54</v>
      </c>
      <c r="F79" s="33">
        <f t="shared" si="5"/>
        <v>2.738118521415922E-3</v>
      </c>
      <c r="G79" s="37">
        <v>90.44</v>
      </c>
      <c r="H79" s="33">
        <f t="shared" si="6"/>
        <v>3.1055900621117516E-3</v>
      </c>
      <c r="I79" s="37">
        <v>304.5</v>
      </c>
      <c r="J79" s="33">
        <f t="shared" si="7"/>
        <v>4.2875989445909646E-3</v>
      </c>
      <c r="K79" s="37">
        <v>392</v>
      </c>
      <c r="L79" s="35">
        <f t="shared" si="8"/>
        <v>3.0706243602864891E-3</v>
      </c>
      <c r="M79" s="37">
        <v>11.795</v>
      </c>
      <c r="N79" s="35">
        <f t="shared" si="9"/>
        <v>-2.5369978858350573E-3</v>
      </c>
    </row>
    <row r="80" spans="1:111" s="26" customFormat="1" x14ac:dyDescent="0.25">
      <c r="A80" s="1"/>
      <c r="B80" s="3"/>
      <c r="D80" s="32">
        <v>43808</v>
      </c>
      <c r="E80" s="37">
        <v>103.9</v>
      </c>
      <c r="F80" s="33">
        <f t="shared" si="5"/>
        <v>1.3263116832455513E-2</v>
      </c>
      <c r="G80" s="37">
        <v>91.28</v>
      </c>
      <c r="H80" s="33">
        <f t="shared" si="6"/>
        <v>9.2879256965945345E-3</v>
      </c>
      <c r="I80" s="37">
        <v>305.35000000000002</v>
      </c>
      <c r="J80" s="33">
        <f t="shared" si="7"/>
        <v>2.7914614121511416E-3</v>
      </c>
      <c r="K80" s="37">
        <v>396.4</v>
      </c>
      <c r="L80" s="35">
        <f t="shared" si="8"/>
        <v>1.1224489795918391E-2</v>
      </c>
      <c r="M80" s="37">
        <v>11.945</v>
      </c>
      <c r="N80" s="35">
        <f t="shared" si="9"/>
        <v>1.2717253073336154E-2</v>
      </c>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row>
    <row r="81" spans="1:111" s="26" customFormat="1" ht="15" customHeight="1" x14ac:dyDescent="0.25">
      <c r="A81" s="1"/>
      <c r="B81" s="3"/>
      <c r="D81" s="32">
        <v>43809</v>
      </c>
      <c r="E81" s="37">
        <v>103.88</v>
      </c>
      <c r="F81" s="33">
        <f t="shared" si="5"/>
        <v>-1.9249278152078109E-4</v>
      </c>
      <c r="G81" s="37">
        <v>91.18</v>
      </c>
      <c r="H81" s="33">
        <f t="shared" si="6"/>
        <v>-1.0955302366344455E-3</v>
      </c>
      <c r="I81" s="37">
        <v>303.39999999999998</v>
      </c>
      <c r="J81" s="33">
        <f t="shared" si="7"/>
        <v>-6.38611429507141E-3</v>
      </c>
      <c r="K81" s="37">
        <v>395.6</v>
      </c>
      <c r="L81" s="35">
        <f t="shared" si="8"/>
        <v>-2.0181634712410634E-3</v>
      </c>
      <c r="M81" s="37">
        <v>11.93</v>
      </c>
      <c r="N81" s="35">
        <f t="shared" si="9"/>
        <v>-1.2557555462536785E-3</v>
      </c>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row>
    <row r="82" spans="1:111" ht="15.75" x14ac:dyDescent="0.25">
      <c r="B82" s="36"/>
      <c r="D82" s="32">
        <v>43810</v>
      </c>
      <c r="E82" s="37">
        <v>102.96</v>
      </c>
      <c r="F82" s="33">
        <f t="shared" si="5"/>
        <v>-8.8563727377743984E-3</v>
      </c>
      <c r="G82" s="37">
        <v>91.26</v>
      </c>
      <c r="H82" s="33">
        <f t="shared" si="6"/>
        <v>8.7738539153314754E-4</v>
      </c>
      <c r="I82" s="37">
        <v>302.89999999999998</v>
      </c>
      <c r="J82" s="33">
        <f t="shared" si="7"/>
        <v>-1.6479894528674821E-3</v>
      </c>
      <c r="K82" s="37">
        <v>392.1</v>
      </c>
      <c r="L82" s="35">
        <f t="shared" si="8"/>
        <v>-8.8473205257836307E-3</v>
      </c>
      <c r="M82" s="37">
        <v>11.8</v>
      </c>
      <c r="N82" s="35">
        <f t="shared" si="9"/>
        <v>-1.0896898575020852E-2</v>
      </c>
    </row>
    <row r="83" spans="1:111" ht="15.75" x14ac:dyDescent="0.25">
      <c r="B83" s="36"/>
      <c r="D83" s="32">
        <v>43811</v>
      </c>
      <c r="E83" s="37">
        <v>103.08</v>
      </c>
      <c r="F83" s="33">
        <f t="shared" si="5"/>
        <v>1.1655011655011815E-3</v>
      </c>
      <c r="G83" s="37">
        <v>91.32</v>
      </c>
      <c r="H83" s="33">
        <f t="shared" si="6"/>
        <v>6.5746219592366373E-4</v>
      </c>
      <c r="I83" s="37">
        <v>303.2</v>
      </c>
      <c r="J83" s="33">
        <f t="shared" si="7"/>
        <v>9.9042588312969748E-4</v>
      </c>
      <c r="K83" s="37">
        <v>392.3</v>
      </c>
      <c r="L83" s="35">
        <f t="shared" si="8"/>
        <v>5.1007396072422218E-4</v>
      </c>
      <c r="M83" s="37">
        <v>11.76</v>
      </c>
      <c r="N83" s="35">
        <f t="shared" si="9"/>
        <v>-3.3898305084746339E-3</v>
      </c>
    </row>
    <row r="84" spans="1:111" s="26" customFormat="1" x14ac:dyDescent="0.25">
      <c r="A84" s="1"/>
      <c r="B84" s="3"/>
      <c r="D84" s="32">
        <v>43812</v>
      </c>
      <c r="E84" s="37">
        <v>103.08</v>
      </c>
      <c r="F84" s="33">
        <f t="shared" si="5"/>
        <v>0</v>
      </c>
      <c r="G84" s="37">
        <v>91.27</v>
      </c>
      <c r="H84" s="33">
        <f t="shared" si="6"/>
        <v>-5.4752518615852619E-4</v>
      </c>
      <c r="I84" s="37">
        <v>302.35000000000002</v>
      </c>
      <c r="J84" s="33">
        <f t="shared" si="7"/>
        <v>-2.8034300791555111E-3</v>
      </c>
      <c r="K84" s="37">
        <v>395.7</v>
      </c>
      <c r="L84" s="35">
        <f t="shared" si="8"/>
        <v>8.6668366046391832E-3</v>
      </c>
      <c r="M84" s="37">
        <v>11.99</v>
      </c>
      <c r="N84" s="35">
        <f t="shared" si="9"/>
        <v>1.9557823129251695E-2</v>
      </c>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row>
    <row r="85" spans="1:111" s="26" customFormat="1" ht="15" customHeight="1" x14ac:dyDescent="0.25">
      <c r="A85" s="1"/>
      <c r="B85" s="3"/>
      <c r="D85" s="32">
        <v>43815</v>
      </c>
      <c r="E85" s="37">
        <v>102.94</v>
      </c>
      <c r="F85" s="33">
        <f t="shared" si="5"/>
        <v>-1.358168412883165E-3</v>
      </c>
      <c r="G85" s="37">
        <v>91.21</v>
      </c>
      <c r="H85" s="33">
        <f t="shared" si="6"/>
        <v>-6.5739016106058923E-4</v>
      </c>
      <c r="I85" s="37">
        <v>300.55</v>
      </c>
      <c r="J85" s="33">
        <f t="shared" si="7"/>
        <v>-5.9533653051100366E-3</v>
      </c>
      <c r="K85" s="37">
        <v>394.1</v>
      </c>
      <c r="L85" s="35">
        <f t="shared" si="8"/>
        <v>-4.0434672731867183E-3</v>
      </c>
      <c r="M85" s="37">
        <v>12.07</v>
      </c>
      <c r="N85" s="35">
        <f t="shared" si="9"/>
        <v>6.6722268557131148E-3</v>
      </c>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row>
    <row r="86" spans="1:111" ht="15.75" x14ac:dyDescent="0.25">
      <c r="B86" s="36"/>
      <c r="D86" s="32">
        <v>43816</v>
      </c>
      <c r="E86" s="37">
        <v>104.2</v>
      </c>
      <c r="F86" s="33">
        <f t="shared" si="5"/>
        <v>1.2240139887313095E-2</v>
      </c>
      <c r="G86" s="37">
        <v>91.53</v>
      </c>
      <c r="H86" s="33">
        <f t="shared" si="6"/>
        <v>3.5083872382415393E-3</v>
      </c>
      <c r="I86" s="37">
        <v>304.10000000000002</v>
      </c>
      <c r="J86" s="33">
        <f t="shared" si="7"/>
        <v>1.1811678589253027E-2</v>
      </c>
      <c r="K86" s="37">
        <v>397.8</v>
      </c>
      <c r="L86" s="35">
        <f t="shared" si="8"/>
        <v>9.3884800811976366E-3</v>
      </c>
      <c r="M86" s="37">
        <v>12.3</v>
      </c>
      <c r="N86" s="35">
        <f t="shared" si="9"/>
        <v>1.9055509527754699E-2</v>
      </c>
    </row>
    <row r="87" spans="1:111" ht="15.75" x14ac:dyDescent="0.25">
      <c r="B87" s="36"/>
      <c r="D87" s="32">
        <v>43817</v>
      </c>
      <c r="E87" s="37">
        <v>103.56</v>
      </c>
      <c r="F87" s="33">
        <f t="shared" si="5"/>
        <v>-6.1420345489443529E-3</v>
      </c>
      <c r="G87" s="37">
        <v>91.87</v>
      </c>
      <c r="H87" s="33">
        <f t="shared" si="6"/>
        <v>3.7146290833607321E-3</v>
      </c>
      <c r="I87" s="37">
        <v>303.75</v>
      </c>
      <c r="J87" s="33">
        <f t="shared" si="7"/>
        <v>-1.1509371917133304E-3</v>
      </c>
      <c r="K87" s="37">
        <v>400.1</v>
      </c>
      <c r="L87" s="35">
        <f t="shared" si="8"/>
        <v>5.7817998994469377E-3</v>
      </c>
      <c r="M87" s="37">
        <v>12.315</v>
      </c>
      <c r="N87" s="35">
        <f t="shared" si="9"/>
        <v>1.2195121951219523E-3</v>
      </c>
    </row>
    <row r="88" spans="1:111" s="26" customFormat="1" x14ac:dyDescent="0.25">
      <c r="A88" s="1"/>
      <c r="B88" s="3"/>
      <c r="D88" s="32">
        <v>43818</v>
      </c>
      <c r="E88" s="37">
        <v>104.02</v>
      </c>
      <c r="F88" s="33">
        <f t="shared" si="5"/>
        <v>4.441869447663116E-3</v>
      </c>
      <c r="G88" s="37">
        <v>91.58</v>
      </c>
      <c r="H88" s="33">
        <f t="shared" si="6"/>
        <v>-3.1566343746599612E-3</v>
      </c>
      <c r="I88" s="37">
        <v>304.14999999999998</v>
      </c>
      <c r="J88" s="33">
        <f t="shared" si="7"/>
        <v>1.3168724279835065E-3</v>
      </c>
      <c r="K88" s="37">
        <v>401.3</v>
      </c>
      <c r="L88" s="35">
        <f t="shared" si="8"/>
        <v>2.999250187453173E-3</v>
      </c>
      <c r="M88" s="37">
        <v>12.285</v>
      </c>
      <c r="N88" s="35">
        <f t="shared" si="9"/>
        <v>-2.4360535931789995E-3</v>
      </c>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row>
    <row r="89" spans="1:111" s="26" customFormat="1" ht="15" customHeight="1" x14ac:dyDescent="0.25">
      <c r="A89" s="1"/>
      <c r="B89" s="3"/>
      <c r="D89" s="32">
        <v>43819</v>
      </c>
      <c r="E89" s="37">
        <v>104.12</v>
      </c>
      <c r="F89" s="33">
        <f t="shared" si="5"/>
        <v>9.6135358584903408E-4</v>
      </c>
      <c r="G89" s="37">
        <v>92.15</v>
      </c>
      <c r="H89" s="33">
        <f t="shared" si="6"/>
        <v>6.2240663900414717E-3</v>
      </c>
      <c r="I89" s="37">
        <v>307.3</v>
      </c>
      <c r="J89" s="33">
        <f t="shared" si="7"/>
        <v>1.0356731875719394E-2</v>
      </c>
      <c r="K89" s="37">
        <v>398.4</v>
      </c>
      <c r="L89" s="35">
        <f t="shared" si="8"/>
        <v>-7.2265138300524612E-3</v>
      </c>
      <c r="M89" s="37">
        <v>12.23</v>
      </c>
      <c r="N89" s="35">
        <f t="shared" si="9"/>
        <v>-4.4770044770044981E-3</v>
      </c>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row>
    <row r="90" spans="1:111" ht="15.75" x14ac:dyDescent="0.25">
      <c r="B90" s="36"/>
      <c r="D90" s="32">
        <v>43822</v>
      </c>
      <c r="E90" s="37">
        <v>106.1</v>
      </c>
      <c r="F90" s="33">
        <f t="shared" si="5"/>
        <v>1.9016519400691489E-2</v>
      </c>
      <c r="G90" s="37">
        <v>92.61</v>
      </c>
      <c r="H90" s="33">
        <f t="shared" si="6"/>
        <v>4.9918610960391074E-3</v>
      </c>
      <c r="I90" s="37">
        <v>313.60000000000002</v>
      </c>
      <c r="J90" s="33">
        <f t="shared" si="7"/>
        <v>2.05011389521641E-2</v>
      </c>
      <c r="K90" s="37">
        <v>403.3</v>
      </c>
      <c r="L90" s="35">
        <f t="shared" si="8"/>
        <v>1.2299196787148636E-2</v>
      </c>
      <c r="M90" s="37">
        <v>12.244999999999999</v>
      </c>
      <c r="N90" s="35">
        <f t="shared" si="9"/>
        <v>1.2264922322158256E-3</v>
      </c>
    </row>
    <row r="91" spans="1:111" ht="15.75" x14ac:dyDescent="0.25">
      <c r="B91" s="36"/>
      <c r="D91" s="32">
        <v>43823</v>
      </c>
      <c r="E91" s="37">
        <v>106.6</v>
      </c>
      <c r="F91" s="33">
        <f t="shared" si="5"/>
        <v>4.7125353440151674E-3</v>
      </c>
      <c r="G91" s="37">
        <v>93.2</v>
      </c>
      <c r="H91" s="33">
        <f t="shared" si="6"/>
        <v>6.3708022891697524E-3</v>
      </c>
      <c r="I91" s="37">
        <v>315.5</v>
      </c>
      <c r="J91" s="33">
        <f t="shared" si="7"/>
        <v>6.0586734693877098E-3</v>
      </c>
      <c r="K91" s="37">
        <v>402.4</v>
      </c>
      <c r="L91" s="35">
        <f t="shared" si="8"/>
        <v>-2.2315893875527459E-3</v>
      </c>
      <c r="M91" s="37">
        <v>12.24</v>
      </c>
      <c r="N91" s="35">
        <f t="shared" si="9"/>
        <v>-4.0832993058381728E-4</v>
      </c>
    </row>
    <row r="92" spans="1:111" s="26" customFormat="1" x14ac:dyDescent="0.25">
      <c r="A92" s="1"/>
      <c r="B92" s="3"/>
      <c r="D92" s="32">
        <v>43824</v>
      </c>
      <c r="E92" s="37">
        <v>106.6</v>
      </c>
      <c r="F92" s="33">
        <f t="shared" si="5"/>
        <v>0</v>
      </c>
      <c r="G92" s="37">
        <v>93.2</v>
      </c>
      <c r="H92" s="33">
        <f t="shared" si="6"/>
        <v>0</v>
      </c>
      <c r="I92" s="37">
        <v>315.5</v>
      </c>
      <c r="J92" s="33">
        <f t="shared" si="7"/>
        <v>0</v>
      </c>
      <c r="K92" s="37">
        <v>402.4</v>
      </c>
      <c r="L92" s="35">
        <f t="shared" si="8"/>
        <v>0</v>
      </c>
      <c r="M92" s="37">
        <v>12.24</v>
      </c>
      <c r="N92" s="35">
        <f t="shared" si="9"/>
        <v>0</v>
      </c>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row>
    <row r="93" spans="1:111" s="26" customFormat="1" ht="15" customHeight="1" x14ac:dyDescent="0.25">
      <c r="A93" s="1"/>
      <c r="B93" s="3"/>
      <c r="D93" s="32">
        <v>43825</v>
      </c>
      <c r="E93" s="37">
        <v>106.6</v>
      </c>
      <c r="F93" s="33">
        <f t="shared" si="5"/>
        <v>0</v>
      </c>
      <c r="G93" s="37">
        <v>93.2</v>
      </c>
      <c r="H93" s="33">
        <f t="shared" si="6"/>
        <v>0</v>
      </c>
      <c r="I93" s="37">
        <v>315.5</v>
      </c>
      <c r="J93" s="33">
        <f t="shared" si="7"/>
        <v>0</v>
      </c>
      <c r="K93" s="37">
        <v>402.4</v>
      </c>
      <c r="L93" s="35">
        <f t="shared" si="8"/>
        <v>0</v>
      </c>
      <c r="M93" s="37">
        <v>12.24</v>
      </c>
      <c r="N93" s="35">
        <f t="shared" si="9"/>
        <v>0</v>
      </c>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row>
    <row r="94" spans="1:111" ht="15.75" x14ac:dyDescent="0.25">
      <c r="B94" s="36"/>
      <c r="D94" s="32">
        <v>43826</v>
      </c>
      <c r="E94" s="37">
        <v>106.6</v>
      </c>
      <c r="F94" s="33">
        <f t="shared" si="5"/>
        <v>0</v>
      </c>
      <c r="G94" s="37">
        <v>93.2</v>
      </c>
      <c r="H94" s="33">
        <f t="shared" si="6"/>
        <v>0</v>
      </c>
      <c r="I94" s="37">
        <v>315.5</v>
      </c>
      <c r="J94" s="33">
        <f t="shared" si="7"/>
        <v>0</v>
      </c>
      <c r="K94" s="37">
        <v>402.4</v>
      </c>
      <c r="L94" s="35">
        <f t="shared" si="8"/>
        <v>0</v>
      </c>
      <c r="M94" s="37">
        <v>12.24</v>
      </c>
      <c r="N94" s="35">
        <f t="shared" si="9"/>
        <v>0</v>
      </c>
    </row>
    <row r="95" spans="1:111" ht="15.75" x14ac:dyDescent="0.25">
      <c r="B95" s="36"/>
      <c r="D95" s="32">
        <v>43829</v>
      </c>
      <c r="E95" s="37">
        <v>106.4</v>
      </c>
      <c r="F95" s="33">
        <f t="shared" si="5"/>
        <v>-1.8761726078798668E-3</v>
      </c>
      <c r="G95" s="37">
        <v>93.11</v>
      </c>
      <c r="H95" s="33">
        <f t="shared" si="6"/>
        <v>-9.6566523605157162E-4</v>
      </c>
      <c r="I95" s="37">
        <v>317.25</v>
      </c>
      <c r="J95" s="33">
        <f t="shared" si="7"/>
        <v>5.5467511885896048E-3</v>
      </c>
      <c r="K95" s="37">
        <v>401.1</v>
      </c>
      <c r="L95" s="35">
        <f t="shared" si="8"/>
        <v>-3.2306163021867951E-3</v>
      </c>
      <c r="M95" s="37">
        <v>12.21</v>
      </c>
      <c r="N95" s="35">
        <f t="shared" si="9"/>
        <v>-2.450980392156854E-3</v>
      </c>
    </row>
    <row r="96" spans="1:111" s="26" customFormat="1" x14ac:dyDescent="0.25">
      <c r="A96" s="1"/>
      <c r="B96" s="3"/>
      <c r="D96" s="32">
        <v>43830</v>
      </c>
      <c r="E96" s="37">
        <v>104.78</v>
      </c>
      <c r="F96" s="33">
        <f t="shared" si="5"/>
        <v>-1.5225563909774475E-2</v>
      </c>
      <c r="G96" s="37">
        <v>91.9</v>
      </c>
      <c r="H96" s="33">
        <f t="shared" si="6"/>
        <v>-1.2995381806465423E-2</v>
      </c>
      <c r="I96" s="37">
        <v>314</v>
      </c>
      <c r="J96" s="33">
        <f t="shared" si="7"/>
        <v>-1.0244286840031536E-2</v>
      </c>
      <c r="K96" s="37">
        <v>397.1</v>
      </c>
      <c r="L96" s="35">
        <f t="shared" si="8"/>
        <v>-9.972575417601548E-3</v>
      </c>
      <c r="M96" s="37">
        <v>12.225</v>
      </c>
      <c r="N96" s="35">
        <f t="shared" si="9"/>
        <v>1.2285012285011554E-3</v>
      </c>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row>
    <row r="97" spans="1:111" s="26" customFormat="1" ht="15" customHeight="1" x14ac:dyDescent="0.25">
      <c r="A97" s="1"/>
      <c r="B97" s="3"/>
      <c r="D97" s="32">
        <v>43831</v>
      </c>
      <c r="E97" s="37">
        <v>104.78</v>
      </c>
      <c r="F97" s="33">
        <f t="shared" si="5"/>
        <v>0</v>
      </c>
      <c r="G97" s="37">
        <v>91.9</v>
      </c>
      <c r="H97" s="33">
        <f t="shared" si="6"/>
        <v>0</v>
      </c>
      <c r="I97" s="37">
        <v>314</v>
      </c>
      <c r="J97" s="33">
        <f t="shared" si="7"/>
        <v>0</v>
      </c>
      <c r="K97" s="37">
        <v>397.1</v>
      </c>
      <c r="L97" s="35">
        <f t="shared" si="8"/>
        <v>0</v>
      </c>
      <c r="M97" s="37">
        <v>12.225</v>
      </c>
      <c r="N97" s="35">
        <f t="shared" si="9"/>
        <v>0</v>
      </c>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row>
    <row r="98" spans="1:111" ht="15.75" x14ac:dyDescent="0.25">
      <c r="B98" s="36"/>
      <c r="D98" s="32">
        <v>43832</v>
      </c>
      <c r="E98" s="37">
        <v>104.78</v>
      </c>
      <c r="F98" s="33">
        <f t="shared" si="5"/>
        <v>0</v>
      </c>
      <c r="G98" s="37">
        <v>91.9</v>
      </c>
      <c r="H98" s="33">
        <f t="shared" si="6"/>
        <v>0</v>
      </c>
      <c r="I98" s="37">
        <v>314</v>
      </c>
      <c r="J98" s="33">
        <f t="shared" si="7"/>
        <v>0</v>
      </c>
      <c r="K98" s="37">
        <v>397.1</v>
      </c>
      <c r="L98" s="35">
        <f t="shared" si="8"/>
        <v>0</v>
      </c>
      <c r="M98" s="37">
        <v>12.225</v>
      </c>
      <c r="N98" s="35">
        <f t="shared" si="9"/>
        <v>0</v>
      </c>
    </row>
    <row r="99" spans="1:111" ht="15.75" x14ac:dyDescent="0.25">
      <c r="B99" s="36"/>
      <c r="D99" s="32">
        <v>43833</v>
      </c>
      <c r="E99" s="37">
        <v>104.78</v>
      </c>
      <c r="F99" s="33">
        <f t="shared" si="5"/>
        <v>0</v>
      </c>
      <c r="G99" s="37">
        <v>91.9</v>
      </c>
      <c r="H99" s="33">
        <f t="shared" si="6"/>
        <v>0</v>
      </c>
      <c r="I99" s="37">
        <v>314</v>
      </c>
      <c r="J99" s="33">
        <f t="shared" si="7"/>
        <v>0</v>
      </c>
      <c r="K99" s="37">
        <v>397.1</v>
      </c>
      <c r="L99" s="35">
        <f t="shared" si="8"/>
        <v>0</v>
      </c>
      <c r="M99" s="37">
        <v>12.225</v>
      </c>
      <c r="N99" s="35">
        <f t="shared" si="9"/>
        <v>0</v>
      </c>
    </row>
    <row r="100" spans="1:111" s="26" customFormat="1" x14ac:dyDescent="0.25">
      <c r="A100" s="1"/>
      <c r="B100" s="3"/>
      <c r="D100" s="32">
        <v>43836</v>
      </c>
      <c r="E100" s="37">
        <v>106.32</v>
      </c>
      <c r="F100" s="33">
        <f t="shared" si="5"/>
        <v>1.4697461347585428E-2</v>
      </c>
      <c r="G100" s="37">
        <v>92.28</v>
      </c>
      <c r="H100" s="33">
        <f t="shared" si="6"/>
        <v>4.1349292709467189E-3</v>
      </c>
      <c r="I100" s="37">
        <v>316.10000000000002</v>
      </c>
      <c r="J100" s="33">
        <f t="shared" si="7"/>
        <v>6.6878980891720285E-3</v>
      </c>
      <c r="K100" s="37">
        <v>402.4</v>
      </c>
      <c r="L100" s="35">
        <f t="shared" si="8"/>
        <v>1.3346764039284809E-2</v>
      </c>
      <c r="M100" s="37">
        <v>12.375</v>
      </c>
      <c r="N100" s="35">
        <f t="shared" si="9"/>
        <v>1.2269938650306678E-2</v>
      </c>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row>
    <row r="101" spans="1:111" s="26" customFormat="1" ht="15" customHeight="1" x14ac:dyDescent="0.25">
      <c r="A101" s="1"/>
      <c r="B101" s="3"/>
      <c r="D101" s="32">
        <v>43837</v>
      </c>
      <c r="E101" s="37">
        <v>106.26</v>
      </c>
      <c r="F101" s="33">
        <f t="shared" si="5"/>
        <v>-5.6433408577871713E-4</v>
      </c>
      <c r="G101" s="37">
        <v>92.09</v>
      </c>
      <c r="H101" s="33">
        <f t="shared" si="6"/>
        <v>-2.0589510186389548E-3</v>
      </c>
      <c r="I101" s="37">
        <v>315.75</v>
      </c>
      <c r="J101" s="33">
        <f t="shared" si="7"/>
        <v>-1.1072445428662592E-3</v>
      </c>
      <c r="K101" s="37">
        <v>400.1</v>
      </c>
      <c r="L101" s="35">
        <f t="shared" si="8"/>
        <v>-5.715705765407475E-3</v>
      </c>
      <c r="M101" s="37">
        <v>12.29</v>
      </c>
      <c r="N101" s="35">
        <f t="shared" si="9"/>
        <v>-6.8686868686869129E-3</v>
      </c>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row>
    <row r="102" spans="1:111" ht="15.75" x14ac:dyDescent="0.25">
      <c r="B102" s="36"/>
      <c r="D102" s="32">
        <v>43838</v>
      </c>
      <c r="E102" s="37">
        <v>105.2</v>
      </c>
      <c r="F102" s="33">
        <f t="shared" si="5"/>
        <v>-9.9755317146621447E-3</v>
      </c>
      <c r="G102" s="37">
        <v>92.34</v>
      </c>
      <c r="H102" s="33">
        <f t="shared" si="6"/>
        <v>2.7147355847541021E-3</v>
      </c>
      <c r="I102" s="37">
        <v>316.14999999999998</v>
      </c>
      <c r="J102" s="33">
        <f t="shared" si="7"/>
        <v>1.2668250197940267E-3</v>
      </c>
      <c r="K102" s="37">
        <v>401.7</v>
      </c>
      <c r="L102" s="35">
        <f t="shared" si="8"/>
        <v>3.9990002499374899E-3</v>
      </c>
      <c r="M102" s="37">
        <v>12.615</v>
      </c>
      <c r="N102" s="35">
        <f t="shared" si="9"/>
        <v>2.6444263628966791E-2</v>
      </c>
    </row>
    <row r="103" spans="1:111" ht="15.75" x14ac:dyDescent="0.25">
      <c r="B103" s="36"/>
      <c r="D103" s="32">
        <v>43839</v>
      </c>
      <c r="E103" s="37">
        <v>103.5</v>
      </c>
      <c r="F103" s="33">
        <f t="shared" si="5"/>
        <v>-1.6159695817490549E-2</v>
      </c>
      <c r="G103" s="37">
        <v>91.85</v>
      </c>
      <c r="H103" s="33">
        <f t="shared" si="6"/>
        <v>-5.3064760667100863E-3</v>
      </c>
      <c r="I103" s="37">
        <v>316.39999999999998</v>
      </c>
      <c r="J103" s="33">
        <f t="shared" si="7"/>
        <v>7.907638779061088E-4</v>
      </c>
      <c r="K103" s="37">
        <v>401.1</v>
      </c>
      <c r="L103" s="35">
        <f t="shared" si="8"/>
        <v>-1.4936519790887948E-3</v>
      </c>
      <c r="M103" s="37">
        <v>12.705</v>
      </c>
      <c r="N103" s="35">
        <f t="shared" si="9"/>
        <v>7.1343638525565023E-3</v>
      </c>
    </row>
    <row r="104" spans="1:111" s="26" customFormat="1" x14ac:dyDescent="0.25">
      <c r="A104" s="1"/>
      <c r="B104" s="3"/>
      <c r="D104" s="32">
        <v>43840</v>
      </c>
      <c r="E104" s="37">
        <v>103.08</v>
      </c>
      <c r="F104" s="33">
        <f t="shared" si="5"/>
        <v>-4.0579710144927894E-3</v>
      </c>
      <c r="G104" s="37">
        <v>92.36</v>
      </c>
      <c r="H104" s="33">
        <f t="shared" si="6"/>
        <v>5.5525313010342803E-3</v>
      </c>
      <c r="I104" s="37">
        <v>317.75</v>
      </c>
      <c r="J104" s="33">
        <f t="shared" si="7"/>
        <v>4.2667509481668642E-3</v>
      </c>
      <c r="K104" s="37">
        <v>399.6</v>
      </c>
      <c r="L104" s="35">
        <f t="shared" si="8"/>
        <v>-3.7397157816005944E-3</v>
      </c>
      <c r="M104" s="37">
        <v>12.695</v>
      </c>
      <c r="N104" s="35">
        <f t="shared" si="9"/>
        <v>-7.8709169618262909E-4</v>
      </c>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row>
    <row r="105" spans="1:111" s="26" customFormat="1" ht="15" customHeight="1" x14ac:dyDescent="0.25">
      <c r="A105" s="1"/>
      <c r="B105" s="3"/>
      <c r="D105" s="32">
        <v>43843</v>
      </c>
      <c r="E105" s="37">
        <v>102.94</v>
      </c>
      <c r="F105" s="33">
        <f t="shared" si="5"/>
        <v>-1.358168412883165E-3</v>
      </c>
      <c r="G105" s="37">
        <v>91.64</v>
      </c>
      <c r="H105" s="33">
        <f t="shared" si="6"/>
        <v>-7.7955825032481885E-3</v>
      </c>
      <c r="I105" s="37">
        <v>320.39999999999998</v>
      </c>
      <c r="J105" s="33">
        <f t="shared" si="7"/>
        <v>8.3398898505113728E-3</v>
      </c>
      <c r="K105" s="37">
        <v>400.3</v>
      </c>
      <c r="L105" s="35">
        <f t="shared" si="8"/>
        <v>1.7517517517517955E-3</v>
      </c>
      <c r="M105" s="37">
        <v>12.66</v>
      </c>
      <c r="N105" s="35">
        <f t="shared" si="9"/>
        <v>-2.7569909413155402E-3</v>
      </c>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row>
    <row r="106" spans="1:111" ht="15.75" x14ac:dyDescent="0.25">
      <c r="B106" s="36"/>
      <c r="D106" s="32">
        <v>43844</v>
      </c>
      <c r="E106" s="37">
        <v>103.54</v>
      </c>
      <c r="F106" s="33">
        <f t="shared" si="5"/>
        <v>5.8286380415777383E-3</v>
      </c>
      <c r="G106" s="37">
        <v>91.05</v>
      </c>
      <c r="H106" s="33">
        <f t="shared" si="6"/>
        <v>-6.4382365779136475E-3</v>
      </c>
      <c r="I106" s="37">
        <v>319.14999999999998</v>
      </c>
      <c r="J106" s="33">
        <f t="shared" si="7"/>
        <v>-3.9013732833957926E-3</v>
      </c>
      <c r="K106" s="37">
        <v>398.1</v>
      </c>
      <c r="L106" s="35">
        <f t="shared" si="8"/>
        <v>-5.4958780914313721E-3</v>
      </c>
      <c r="M106" s="37">
        <v>12.62</v>
      </c>
      <c r="N106" s="35">
        <f t="shared" si="9"/>
        <v>-3.1595576619274368E-3</v>
      </c>
    </row>
    <row r="107" spans="1:111" ht="15.75" x14ac:dyDescent="0.25">
      <c r="B107" s="36"/>
      <c r="D107" s="32">
        <v>43845</v>
      </c>
      <c r="E107" s="37">
        <v>103.42</v>
      </c>
      <c r="F107" s="33">
        <f t="shared" si="5"/>
        <v>-1.1589723778250294E-3</v>
      </c>
      <c r="G107" s="37">
        <v>91.26</v>
      </c>
      <c r="H107" s="33">
        <f t="shared" si="6"/>
        <v>2.3064250411861664E-3</v>
      </c>
      <c r="I107" s="37">
        <v>318.05</v>
      </c>
      <c r="J107" s="33">
        <f t="shared" si="7"/>
        <v>-3.4466551778159493E-3</v>
      </c>
      <c r="K107" s="37">
        <v>399.9</v>
      </c>
      <c r="L107" s="35">
        <f t="shared" si="8"/>
        <v>4.5214770158250595E-3</v>
      </c>
      <c r="M107" s="37">
        <v>12.76</v>
      </c>
      <c r="N107" s="35">
        <f t="shared" si="9"/>
        <v>1.109350237717921E-2</v>
      </c>
    </row>
    <row r="108" spans="1:111" s="26" customFormat="1" x14ac:dyDescent="0.25">
      <c r="A108" s="1"/>
      <c r="B108" s="3"/>
      <c r="D108" s="32">
        <v>43846</v>
      </c>
      <c r="E108" s="37">
        <v>103.82</v>
      </c>
      <c r="F108" s="33">
        <f t="shared" si="5"/>
        <v>3.8677238445175011E-3</v>
      </c>
      <c r="G108" s="37">
        <v>91.67</v>
      </c>
      <c r="H108" s="33">
        <f t="shared" si="6"/>
        <v>4.4926583388120722E-3</v>
      </c>
      <c r="I108" s="37">
        <v>320.35000000000002</v>
      </c>
      <c r="J108" s="33">
        <f t="shared" si="7"/>
        <v>7.2315673636220712E-3</v>
      </c>
      <c r="K108" s="37">
        <v>394.5</v>
      </c>
      <c r="L108" s="35">
        <f t="shared" si="8"/>
        <v>-1.3503375843960885E-2</v>
      </c>
      <c r="M108" s="37">
        <v>12.63</v>
      </c>
      <c r="N108" s="35">
        <f t="shared" si="9"/>
        <v>-1.0188087774294585E-2</v>
      </c>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row>
    <row r="109" spans="1:111" s="26" customFormat="1" ht="15" customHeight="1" x14ac:dyDescent="0.25">
      <c r="A109" s="1"/>
      <c r="B109" s="3"/>
      <c r="D109" s="32">
        <v>43847</v>
      </c>
      <c r="E109" s="37">
        <v>104.9</v>
      </c>
      <c r="F109" s="33">
        <f t="shared" si="5"/>
        <v>1.040261991909075E-2</v>
      </c>
      <c r="G109" s="37">
        <v>91.63</v>
      </c>
      <c r="H109" s="33">
        <f t="shared" si="6"/>
        <v>-4.3634776917211848E-4</v>
      </c>
      <c r="I109" s="37">
        <v>320.95</v>
      </c>
      <c r="J109" s="33">
        <f t="shared" si="7"/>
        <v>1.8729514593411878E-3</v>
      </c>
      <c r="K109" s="37">
        <v>397.1</v>
      </c>
      <c r="L109" s="35">
        <f t="shared" si="8"/>
        <v>6.590621039290312E-3</v>
      </c>
      <c r="M109" s="37">
        <v>12.675000000000001</v>
      </c>
      <c r="N109" s="35">
        <f t="shared" si="9"/>
        <v>3.5629453681709222E-3</v>
      </c>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row>
    <row r="110" spans="1:111" ht="15.75" x14ac:dyDescent="0.25">
      <c r="B110" s="36"/>
      <c r="D110" s="32">
        <v>43850</v>
      </c>
      <c r="E110" s="37">
        <v>106.58</v>
      </c>
      <c r="F110" s="33">
        <f t="shared" si="5"/>
        <v>1.601525262154424E-2</v>
      </c>
      <c r="G110" s="37">
        <v>92.78</v>
      </c>
      <c r="H110" s="33">
        <f t="shared" si="6"/>
        <v>1.2550474735348649E-2</v>
      </c>
      <c r="I110" s="37">
        <v>327.95</v>
      </c>
      <c r="J110" s="33">
        <f t="shared" si="7"/>
        <v>2.1810250817884347E-2</v>
      </c>
      <c r="K110" s="37">
        <v>402.6</v>
      </c>
      <c r="L110" s="35">
        <f t="shared" si="8"/>
        <v>1.3850415512465464E-2</v>
      </c>
      <c r="M110" s="37">
        <v>12.734999999999999</v>
      </c>
      <c r="N110" s="35">
        <f t="shared" si="9"/>
        <v>4.7337278106507341E-3</v>
      </c>
    </row>
    <row r="111" spans="1:111" ht="15.75" x14ac:dyDescent="0.25">
      <c r="B111" s="36"/>
      <c r="D111" s="32">
        <v>43851</v>
      </c>
      <c r="E111" s="37">
        <v>106.9</v>
      </c>
      <c r="F111" s="33">
        <f t="shared" si="5"/>
        <v>3.0024394820793443E-3</v>
      </c>
      <c r="G111" s="37">
        <v>92.72</v>
      </c>
      <c r="H111" s="33">
        <f t="shared" si="6"/>
        <v>-6.4669109721926521E-4</v>
      </c>
      <c r="I111" s="37">
        <v>328.15</v>
      </c>
      <c r="J111" s="33">
        <f t="shared" si="7"/>
        <v>6.0984906235694858E-4</v>
      </c>
      <c r="K111" s="37">
        <v>407.3</v>
      </c>
      <c r="L111" s="35">
        <f t="shared" si="8"/>
        <v>1.1674118231495223E-2</v>
      </c>
      <c r="M111" s="37">
        <v>12.805</v>
      </c>
      <c r="N111" s="35">
        <f t="shared" si="9"/>
        <v>5.496662740479108E-3</v>
      </c>
    </row>
    <row r="112" spans="1:111" s="26" customFormat="1" ht="15.75" x14ac:dyDescent="0.25">
      <c r="A112" s="1"/>
      <c r="B112" s="36"/>
      <c r="D112" s="32">
        <v>43852</v>
      </c>
      <c r="E112" s="37">
        <v>108.36</v>
      </c>
      <c r="F112" s="33">
        <f t="shared" si="5"/>
        <v>1.3657623947614494E-2</v>
      </c>
      <c r="G112" s="37">
        <v>92.89</v>
      </c>
      <c r="H112" s="33">
        <f t="shared" si="6"/>
        <v>1.8334771354615587E-3</v>
      </c>
      <c r="I112" s="37">
        <v>330</v>
      </c>
      <c r="J112" s="33">
        <f t="shared" si="7"/>
        <v>5.6376657016607989E-3</v>
      </c>
      <c r="K112" s="37">
        <v>407.7</v>
      </c>
      <c r="L112" s="35">
        <f t="shared" si="8"/>
        <v>9.8207709305175861E-4</v>
      </c>
      <c r="M112" s="37">
        <v>12.225</v>
      </c>
      <c r="N112" s="35">
        <f t="shared" si="9"/>
        <v>-4.5294806716126512E-2</v>
      </c>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row>
    <row r="113" spans="1:111" s="26" customFormat="1" ht="15" customHeight="1" x14ac:dyDescent="0.25">
      <c r="A113" s="1"/>
      <c r="B113" s="36"/>
      <c r="D113" s="32">
        <v>43853</v>
      </c>
      <c r="E113" s="37">
        <v>108.78</v>
      </c>
      <c r="F113" s="33">
        <f t="shared" si="5"/>
        <v>3.8759689922480689E-3</v>
      </c>
      <c r="G113" s="37">
        <v>92.15</v>
      </c>
      <c r="H113" s="33">
        <f t="shared" si="6"/>
        <v>-7.9664118850252263E-3</v>
      </c>
      <c r="I113" s="37">
        <v>330.4</v>
      </c>
      <c r="J113" s="33">
        <f t="shared" si="7"/>
        <v>1.2121212121212199E-3</v>
      </c>
      <c r="K113" s="37">
        <v>407.5</v>
      </c>
      <c r="L113" s="35">
        <f t="shared" si="8"/>
        <v>-4.905567819475376E-4</v>
      </c>
      <c r="M113" s="37">
        <v>12.39</v>
      </c>
      <c r="N113" s="35">
        <f t="shared" si="9"/>
        <v>1.3496932515337567E-2</v>
      </c>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row>
    <row r="114" spans="1:111" ht="15.75" x14ac:dyDescent="0.25">
      <c r="B114" s="36"/>
      <c r="D114" s="32">
        <v>43854</v>
      </c>
      <c r="E114" s="37">
        <v>108.34</v>
      </c>
      <c r="F114" s="33">
        <f t="shared" si="5"/>
        <v>-4.0448611877182961E-3</v>
      </c>
      <c r="G114" s="37">
        <v>91.82</v>
      </c>
      <c r="H114" s="33">
        <f t="shared" si="6"/>
        <v>-3.5811177428107799E-3</v>
      </c>
      <c r="I114" s="37">
        <v>327.39999999999998</v>
      </c>
      <c r="J114" s="33">
        <f t="shared" si="7"/>
        <v>-9.0799031476997971E-3</v>
      </c>
      <c r="K114" s="37">
        <v>407</v>
      </c>
      <c r="L114" s="35">
        <f t="shared" si="8"/>
        <v>-1.2269938650306678E-3</v>
      </c>
      <c r="M114" s="37">
        <v>12.28</v>
      </c>
      <c r="N114" s="35">
        <f t="shared" si="9"/>
        <v>-8.8781275221954115E-3</v>
      </c>
    </row>
    <row r="115" spans="1:111" ht="15.75" x14ac:dyDescent="0.25">
      <c r="B115" s="36"/>
      <c r="D115" s="32">
        <v>43857</v>
      </c>
      <c r="E115" s="37">
        <v>108.9</v>
      </c>
      <c r="F115" s="33">
        <f t="shared" si="5"/>
        <v>5.1689126822964671E-3</v>
      </c>
      <c r="G115" s="37">
        <v>91.55</v>
      </c>
      <c r="H115" s="33">
        <f t="shared" si="6"/>
        <v>-2.9405358309736451E-3</v>
      </c>
      <c r="I115" s="37">
        <v>323.5</v>
      </c>
      <c r="J115" s="33">
        <f t="shared" si="7"/>
        <v>-1.1912034208918731E-2</v>
      </c>
      <c r="K115" s="37">
        <v>413</v>
      </c>
      <c r="L115" s="35">
        <f t="shared" si="8"/>
        <v>1.4742014742014753E-2</v>
      </c>
      <c r="M115" s="37">
        <v>12.395</v>
      </c>
      <c r="N115" s="35">
        <f t="shared" si="9"/>
        <v>9.3648208469054861E-3</v>
      </c>
    </row>
    <row r="116" spans="1:111" ht="15.75" x14ac:dyDescent="0.25">
      <c r="B116" s="36"/>
      <c r="D116" s="32">
        <v>43858</v>
      </c>
      <c r="E116" s="37">
        <v>107.92</v>
      </c>
      <c r="F116" s="33">
        <f t="shared" si="5"/>
        <v>-8.9990817263544409E-3</v>
      </c>
      <c r="G116" s="37">
        <v>90.71</v>
      </c>
      <c r="H116" s="33">
        <f t="shared" si="6"/>
        <v>-9.1753140360458785E-3</v>
      </c>
      <c r="I116" s="34">
        <v>318.75</v>
      </c>
      <c r="J116" s="33">
        <f t="shared" si="7"/>
        <v>-1.4683153013910322E-2</v>
      </c>
      <c r="K116" s="37">
        <v>403</v>
      </c>
      <c r="L116" s="35">
        <f>K116/K115-1</f>
        <v>-2.4213075060532718E-2</v>
      </c>
      <c r="M116" s="37">
        <v>12.085000000000001</v>
      </c>
      <c r="N116" s="35">
        <f t="shared" si="9"/>
        <v>-2.5010084711577174E-2</v>
      </c>
    </row>
    <row r="117" spans="1:111" s="26" customFormat="1" ht="15" customHeight="1" x14ac:dyDescent="0.25">
      <c r="A117" s="42"/>
      <c r="B117" s="42"/>
      <c r="C117" s="42"/>
      <c r="D117" s="43"/>
      <c r="E117" s="44"/>
      <c r="F117" s="44"/>
      <c r="G117" s="44"/>
      <c r="H117" s="44"/>
      <c r="I117" s="44"/>
      <c r="J117" s="44"/>
      <c r="K117" s="42"/>
      <c r="L117" s="42"/>
      <c r="M117" s="42"/>
      <c r="N117" s="42"/>
      <c r="O117" s="42"/>
      <c r="P117" s="42"/>
      <c r="Q117" s="42"/>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row>
    <row r="118" spans="1:111" ht="15.75" x14ac:dyDescent="0.25">
      <c r="A118" s="42"/>
      <c r="B118" s="45"/>
      <c r="C118" s="42"/>
      <c r="D118" s="105"/>
      <c r="E118" s="105"/>
      <c r="F118" s="105"/>
      <c r="G118" s="105"/>
      <c r="H118" s="105"/>
      <c r="I118" s="46"/>
      <c r="J118" s="46"/>
      <c r="K118" s="44"/>
      <c r="L118" s="44"/>
      <c r="M118" s="44"/>
      <c r="N118" s="44"/>
      <c r="O118" s="44"/>
      <c r="P118" s="44"/>
      <c r="Q118" s="44"/>
    </row>
    <row r="119" spans="1:111" ht="16.5" customHeight="1" x14ac:dyDescent="0.25">
      <c r="A119" s="42"/>
      <c r="B119" s="45"/>
      <c r="C119" s="42"/>
      <c r="D119" s="106"/>
      <c r="E119" s="106"/>
      <c r="F119" s="106"/>
      <c r="G119" s="106"/>
      <c r="H119" s="106"/>
      <c r="I119" s="106"/>
      <c r="J119" s="47"/>
      <c r="K119" s="48"/>
      <c r="L119" s="44"/>
      <c r="M119" s="48"/>
      <c r="N119" s="44"/>
      <c r="O119" s="44"/>
      <c r="P119" s="44"/>
      <c r="Q119" s="44"/>
    </row>
    <row r="120" spans="1:111" s="26" customFormat="1" x14ac:dyDescent="0.25">
      <c r="A120" s="42"/>
      <c r="B120" s="42"/>
      <c r="C120" s="42"/>
      <c r="D120" s="106"/>
      <c r="E120" s="106"/>
      <c r="F120" s="106"/>
      <c r="G120" s="106"/>
      <c r="H120" s="106"/>
      <c r="I120" s="106"/>
      <c r="J120" s="47"/>
      <c r="K120" s="42"/>
      <c r="L120" s="42"/>
      <c r="M120" s="42"/>
      <c r="N120" s="42"/>
      <c r="O120" s="42"/>
      <c r="P120" s="42"/>
      <c r="Q120" s="42"/>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row>
    <row r="121" spans="1:111" s="26" customFormat="1" ht="15" customHeight="1" x14ac:dyDescent="0.25">
      <c r="A121" s="42"/>
      <c r="B121" s="42"/>
      <c r="C121" s="42"/>
      <c r="D121" s="49"/>
      <c r="E121" s="48"/>
      <c r="F121" s="48"/>
      <c r="G121" s="48"/>
      <c r="H121" s="48"/>
      <c r="I121" s="48"/>
      <c r="J121" s="48"/>
      <c r="K121" s="42"/>
      <c r="L121" s="42"/>
      <c r="M121" s="42"/>
      <c r="N121" s="42"/>
      <c r="O121" s="42"/>
      <c r="P121" s="42"/>
      <c r="Q121" s="42"/>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row>
    <row r="122" spans="1:111" ht="15.75" x14ac:dyDescent="0.25">
      <c r="A122" s="42"/>
      <c r="B122" s="45"/>
      <c r="C122" s="42"/>
      <c r="D122" s="44"/>
      <c r="E122" s="42"/>
      <c r="F122" s="42"/>
      <c r="G122" s="42"/>
      <c r="H122" s="42"/>
      <c r="I122" s="42"/>
      <c r="J122" s="42"/>
      <c r="K122" s="44"/>
      <c r="L122" s="44"/>
      <c r="M122" s="44"/>
      <c r="N122" s="44"/>
      <c r="O122" s="44"/>
      <c r="P122" s="44"/>
      <c r="Q122" s="44"/>
    </row>
    <row r="123" spans="1:111" ht="15.75" x14ac:dyDescent="0.25">
      <c r="A123" s="42"/>
      <c r="B123" s="45"/>
      <c r="C123" s="42"/>
      <c r="D123" s="49"/>
      <c r="E123" s="50"/>
      <c r="F123" s="50"/>
      <c r="G123" s="51"/>
      <c r="H123" s="42"/>
      <c r="I123" s="42"/>
      <c r="J123" s="42"/>
      <c r="K123" s="44"/>
      <c r="L123" s="44"/>
      <c r="M123" s="44"/>
      <c r="N123" s="44"/>
      <c r="O123" s="44"/>
      <c r="P123" s="44"/>
      <c r="Q123" s="44"/>
    </row>
    <row r="124" spans="1:111" s="26" customFormat="1" ht="15.75" x14ac:dyDescent="0.25">
      <c r="A124" s="42"/>
      <c r="B124" s="45"/>
      <c r="C124" s="42"/>
      <c r="D124" s="49"/>
      <c r="E124" s="48"/>
      <c r="F124" s="48"/>
      <c r="G124" s="48"/>
      <c r="H124" s="48"/>
      <c r="I124" s="48"/>
      <c r="J124" s="48"/>
      <c r="K124" s="52"/>
      <c r="L124" s="42"/>
      <c r="M124" s="52"/>
      <c r="N124" s="42"/>
      <c r="O124" s="42"/>
      <c r="P124" s="42"/>
      <c r="Q124" s="42"/>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row>
    <row r="125" spans="1:111" s="26" customFormat="1" ht="15" customHeight="1" x14ac:dyDescent="0.25">
      <c r="A125" s="42"/>
      <c r="B125" s="45"/>
      <c r="C125" s="42"/>
      <c r="D125" s="105"/>
      <c r="E125" s="105"/>
      <c r="F125" s="105"/>
      <c r="G125" s="105"/>
      <c r="H125" s="105"/>
      <c r="I125" s="46"/>
      <c r="J125" s="46"/>
      <c r="K125" s="44"/>
      <c r="L125" s="44"/>
      <c r="M125" s="44"/>
      <c r="N125" s="44"/>
      <c r="O125" s="42"/>
      <c r="P125" s="42"/>
      <c r="Q125" s="42"/>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row>
    <row r="126" spans="1:111" ht="15.75" customHeight="1" x14ac:dyDescent="0.25">
      <c r="A126" s="42"/>
      <c r="B126" s="45"/>
      <c r="C126" s="42"/>
      <c r="D126" s="106"/>
      <c r="E126" s="106"/>
      <c r="F126" s="106"/>
      <c r="G126" s="106"/>
      <c r="H126" s="106"/>
      <c r="I126" s="106"/>
      <c r="J126" s="47"/>
      <c r="K126" s="48"/>
      <c r="L126" s="44"/>
      <c r="M126" s="48"/>
      <c r="N126" s="44"/>
      <c r="O126" s="44"/>
      <c r="P126" s="44"/>
      <c r="Q126" s="44"/>
    </row>
    <row r="127" spans="1:111" x14ac:dyDescent="0.25">
      <c r="A127" s="42"/>
      <c r="B127" s="42"/>
      <c r="C127" s="42"/>
      <c r="D127" s="53"/>
      <c r="E127" s="53"/>
      <c r="F127" s="53"/>
      <c r="G127" s="53"/>
      <c r="H127" s="53"/>
      <c r="I127" s="53"/>
      <c r="J127" s="47"/>
      <c r="K127" s="42"/>
      <c r="L127" s="42"/>
      <c r="M127" s="42"/>
      <c r="N127" s="42"/>
      <c r="O127" s="44"/>
      <c r="P127" s="44"/>
      <c r="Q127" s="44"/>
    </row>
    <row r="128" spans="1:111" ht="15.75" x14ac:dyDescent="0.25">
      <c r="A128" s="42"/>
      <c r="B128" s="45"/>
      <c r="C128" s="42"/>
      <c r="D128" s="49"/>
      <c r="E128" s="42"/>
      <c r="F128" s="42"/>
      <c r="G128" s="42"/>
      <c r="H128" s="42"/>
      <c r="I128" s="42"/>
      <c r="J128" s="42"/>
      <c r="K128" s="42"/>
      <c r="L128" s="44"/>
      <c r="M128" s="42"/>
      <c r="N128" s="44"/>
      <c r="O128" s="44"/>
      <c r="P128" s="44"/>
      <c r="Q128" s="44"/>
    </row>
    <row r="129" spans="1:111" s="26" customFormat="1" x14ac:dyDescent="0.25">
      <c r="A129" s="42"/>
      <c r="B129" s="42"/>
      <c r="C129" s="42"/>
      <c r="D129" s="49"/>
      <c r="E129" s="50"/>
      <c r="F129" s="42"/>
      <c r="G129" s="42"/>
      <c r="H129" s="42"/>
      <c r="I129" s="42"/>
      <c r="J129" s="42"/>
      <c r="K129" s="42"/>
      <c r="L129" s="42"/>
      <c r="M129" s="42"/>
      <c r="N129" s="42"/>
      <c r="O129" s="42"/>
      <c r="P129" s="42"/>
      <c r="Q129" s="42"/>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row>
    <row r="130" spans="1:111" s="26" customFormat="1" ht="15" customHeight="1" x14ac:dyDescent="0.25">
      <c r="A130" s="42"/>
      <c r="B130" s="42"/>
      <c r="C130" s="42"/>
      <c r="D130" s="49"/>
      <c r="E130" s="48"/>
      <c r="F130" s="48"/>
      <c r="G130" s="48"/>
      <c r="H130" s="48"/>
      <c r="I130" s="48"/>
      <c r="J130" s="48"/>
      <c r="K130" s="48"/>
      <c r="L130" s="42"/>
      <c r="M130" s="48"/>
      <c r="N130" s="42"/>
      <c r="O130" s="42"/>
      <c r="P130" s="42"/>
      <c r="Q130" s="42"/>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row>
    <row r="131" spans="1:111" ht="15.75" x14ac:dyDescent="0.25">
      <c r="A131" s="42"/>
      <c r="B131" s="45"/>
      <c r="C131" s="42"/>
      <c r="D131" s="105"/>
      <c r="E131" s="105"/>
      <c r="F131" s="105"/>
      <c r="G131" s="105"/>
      <c r="H131" s="105"/>
      <c r="I131" s="46"/>
      <c r="J131" s="46"/>
      <c r="K131" s="44"/>
      <c r="L131" s="44"/>
      <c r="M131" s="44"/>
      <c r="N131" s="44"/>
      <c r="O131" s="44"/>
      <c r="P131" s="44"/>
      <c r="Q131" s="44"/>
    </row>
    <row r="132" spans="1:111" ht="15.75" customHeight="1" x14ac:dyDescent="0.25">
      <c r="A132" s="42"/>
      <c r="B132" s="45"/>
      <c r="C132" s="42"/>
      <c r="D132" s="106"/>
      <c r="E132" s="106"/>
      <c r="F132" s="106"/>
      <c r="G132" s="106"/>
      <c r="H132" s="106"/>
      <c r="I132" s="106"/>
      <c r="J132" s="47"/>
      <c r="K132" s="48"/>
      <c r="L132" s="44"/>
      <c r="M132" s="48"/>
      <c r="N132" s="44"/>
      <c r="O132" s="44"/>
      <c r="P132" s="44"/>
      <c r="Q132" s="44"/>
    </row>
    <row r="133" spans="1:111" s="26" customFormat="1" x14ac:dyDescent="0.25">
      <c r="A133" s="42"/>
      <c r="B133" s="42"/>
      <c r="C133" s="42"/>
      <c r="D133" s="106"/>
      <c r="E133" s="106"/>
      <c r="F133" s="106"/>
      <c r="G133" s="106"/>
      <c r="H133" s="106"/>
      <c r="I133" s="106"/>
      <c r="J133" s="47"/>
      <c r="K133" s="42"/>
      <c r="L133" s="42"/>
      <c r="M133" s="42"/>
      <c r="N133" s="42"/>
      <c r="O133" s="42"/>
      <c r="P133" s="42"/>
      <c r="Q133" s="42"/>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row>
    <row r="134" spans="1:111" s="26" customFormat="1" ht="15" customHeight="1" x14ac:dyDescent="0.25">
      <c r="A134" s="42"/>
      <c r="B134" s="42"/>
      <c r="C134" s="42"/>
      <c r="D134" s="49"/>
      <c r="E134" s="48"/>
      <c r="F134" s="48"/>
      <c r="G134" s="48"/>
      <c r="H134" s="48"/>
      <c r="I134" s="48"/>
      <c r="J134" s="48"/>
      <c r="K134" s="48"/>
      <c r="L134" s="42"/>
      <c r="M134" s="48"/>
      <c r="N134" s="42"/>
      <c r="O134" s="42"/>
      <c r="P134" s="42"/>
      <c r="Q134" s="42"/>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row>
    <row r="135" spans="1:111" ht="15.75" x14ac:dyDescent="0.25">
      <c r="A135" s="42"/>
      <c r="B135" s="45"/>
      <c r="C135" s="42"/>
      <c r="D135" s="44"/>
      <c r="E135" s="42"/>
      <c r="F135" s="42"/>
      <c r="G135" s="42"/>
      <c r="H135" s="48"/>
      <c r="I135" s="48"/>
      <c r="J135" s="48"/>
      <c r="K135" s="48"/>
      <c r="L135" s="44"/>
      <c r="M135" s="48"/>
      <c r="N135" s="44"/>
      <c r="O135" s="44"/>
      <c r="P135" s="44"/>
      <c r="Q135" s="44"/>
    </row>
    <row r="136" spans="1:111" ht="15.75" x14ac:dyDescent="0.25">
      <c r="A136" s="42"/>
      <c r="B136" s="45"/>
      <c r="C136" s="42"/>
      <c r="D136" s="49"/>
      <c r="E136" s="54"/>
      <c r="F136" s="54"/>
      <c r="G136" s="54"/>
      <c r="H136" s="48"/>
      <c r="I136" s="48"/>
      <c r="J136" s="48"/>
      <c r="K136" s="42"/>
      <c r="L136" s="44"/>
      <c r="M136" s="42"/>
      <c r="N136" s="44"/>
      <c r="O136" s="44"/>
      <c r="P136" s="44"/>
      <c r="Q136" s="44"/>
    </row>
    <row r="137" spans="1:111" x14ac:dyDescent="0.25">
      <c r="A137" s="42"/>
      <c r="B137" s="42"/>
      <c r="C137" s="42"/>
      <c r="D137" s="42"/>
      <c r="E137" s="44"/>
      <c r="F137" s="44"/>
      <c r="G137" s="44"/>
      <c r="H137" s="44"/>
      <c r="I137" s="44"/>
      <c r="J137" s="44"/>
      <c r="K137" s="44"/>
      <c r="L137" s="44"/>
      <c r="M137" s="44"/>
      <c r="N137" s="44"/>
      <c r="O137" s="44"/>
      <c r="P137" s="44"/>
      <c r="Q137" s="44"/>
    </row>
    <row r="138" spans="1:111" x14ac:dyDescent="0.25">
      <c r="A138" s="42"/>
      <c r="B138" s="42"/>
      <c r="C138" s="42"/>
      <c r="D138" s="42"/>
      <c r="E138" s="44"/>
      <c r="F138" s="44"/>
      <c r="G138" s="44"/>
      <c r="H138" s="44"/>
      <c r="I138" s="44"/>
      <c r="J138" s="44"/>
      <c r="K138" s="44"/>
      <c r="L138" s="44"/>
      <c r="M138" s="44"/>
      <c r="N138" s="44"/>
      <c r="O138" s="44"/>
      <c r="P138" s="44"/>
      <c r="Q138" s="44"/>
    </row>
    <row r="139" spans="1:111" x14ac:dyDescent="0.25">
      <c r="A139" s="42"/>
      <c r="B139" s="42"/>
      <c r="C139" s="42"/>
      <c r="D139" s="42"/>
      <c r="E139" s="44"/>
      <c r="F139" s="44"/>
      <c r="G139" s="44"/>
      <c r="H139" s="44"/>
      <c r="I139" s="44"/>
      <c r="J139" s="44"/>
      <c r="K139" s="44"/>
      <c r="L139" s="44"/>
      <c r="M139" s="44"/>
      <c r="N139" s="44"/>
      <c r="O139" s="44"/>
      <c r="P139" s="44"/>
      <c r="Q139" s="44"/>
    </row>
    <row r="140" spans="1:111" x14ac:dyDescent="0.25">
      <c r="A140" s="42"/>
      <c r="B140" s="42"/>
      <c r="C140" s="42"/>
      <c r="D140" s="42"/>
      <c r="E140" s="44"/>
      <c r="F140" s="44"/>
      <c r="G140" s="44"/>
      <c r="H140" s="44"/>
      <c r="I140" s="44"/>
      <c r="J140" s="44"/>
      <c r="K140" s="44"/>
      <c r="L140" s="44"/>
      <c r="M140" s="44"/>
      <c r="N140" s="44"/>
      <c r="O140" s="44"/>
      <c r="P140" s="44"/>
      <c r="Q140" s="44"/>
    </row>
    <row r="141" spans="1:111" x14ac:dyDescent="0.25">
      <c r="A141" s="42"/>
      <c r="B141" s="42"/>
      <c r="C141" s="42"/>
      <c r="D141" s="42"/>
      <c r="E141" s="44"/>
      <c r="F141" s="44"/>
      <c r="G141" s="44"/>
      <c r="H141" s="44"/>
      <c r="I141" s="44"/>
      <c r="J141" s="44"/>
      <c r="K141" s="44"/>
      <c r="L141" s="44"/>
      <c r="M141" s="44"/>
      <c r="N141" s="44"/>
      <c r="O141" s="44"/>
      <c r="P141" s="44"/>
      <c r="Q141" s="44"/>
    </row>
    <row r="142" spans="1:111" x14ac:dyDescent="0.25">
      <c r="A142" s="42"/>
      <c r="B142" s="42"/>
      <c r="C142" s="42"/>
      <c r="D142" s="42"/>
      <c r="E142" s="44"/>
      <c r="F142" s="44"/>
      <c r="G142" s="44"/>
      <c r="H142" s="44"/>
      <c r="I142" s="44"/>
      <c r="J142" s="44"/>
      <c r="K142" s="44"/>
      <c r="L142" s="44"/>
      <c r="M142" s="44"/>
      <c r="N142" s="44"/>
      <c r="O142" s="44"/>
      <c r="P142" s="44"/>
      <c r="Q142" s="44"/>
    </row>
    <row r="143" spans="1:111" x14ac:dyDescent="0.25">
      <c r="A143" s="42"/>
      <c r="B143" s="42"/>
      <c r="C143" s="42"/>
      <c r="D143" s="42"/>
      <c r="E143" s="44"/>
      <c r="F143" s="44"/>
      <c r="G143" s="44"/>
      <c r="H143" s="44"/>
      <c r="I143" s="44"/>
      <c r="J143" s="44"/>
      <c r="K143" s="44"/>
      <c r="L143" s="44"/>
      <c r="M143" s="44"/>
      <c r="N143" s="44"/>
      <c r="O143" s="44"/>
      <c r="P143" s="44"/>
      <c r="Q143" s="44"/>
    </row>
    <row r="144" spans="1:111" x14ac:dyDescent="0.25">
      <c r="A144" s="42"/>
      <c r="B144" s="42"/>
      <c r="C144" s="42"/>
      <c r="D144" s="42"/>
      <c r="E144" s="44"/>
      <c r="F144" s="44"/>
      <c r="G144" s="44"/>
      <c r="H144" s="44"/>
      <c r="I144" s="44"/>
      <c r="J144" s="44"/>
      <c r="K144" s="44"/>
      <c r="L144" s="44"/>
      <c r="M144" s="44"/>
      <c r="N144" s="44"/>
      <c r="O144" s="44"/>
      <c r="P144" s="44"/>
      <c r="Q144" s="44"/>
    </row>
  </sheetData>
  <mergeCells count="8">
    <mergeCell ref="D131:H131"/>
    <mergeCell ref="D132:I133"/>
    <mergeCell ref="D9:H9"/>
    <mergeCell ref="D10:J10"/>
    <mergeCell ref="D118:H118"/>
    <mergeCell ref="D119:I120"/>
    <mergeCell ref="D125:H125"/>
    <mergeCell ref="D126:I126"/>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144"/>
  <sheetViews>
    <sheetView workbookViewId="0">
      <selection activeCell="H226" sqref="H226"/>
    </sheetView>
  </sheetViews>
  <sheetFormatPr defaultColWidth="10" defaultRowHeight="15" x14ac:dyDescent="0.25"/>
  <cols>
    <col min="1" max="1" width="3.125" style="1" customWidth="1"/>
    <col min="2" max="3" width="0.625" style="26" customWidth="1"/>
    <col min="4" max="4" width="9.875" style="26" customWidth="1"/>
    <col min="5" max="10" width="13.875" style="30" customWidth="1"/>
    <col min="11" max="11" width="18.125" style="30" customWidth="1"/>
    <col min="12" max="12" width="13.875" style="30" customWidth="1"/>
    <col min="13" max="13" width="18.125" style="30" customWidth="1"/>
    <col min="14" max="14" width="13.875" style="30" customWidth="1"/>
    <col min="15" max="19" width="10.125" style="38" customWidth="1"/>
    <col min="20" max="111" width="8" style="38" customWidth="1"/>
    <col min="112" max="254" width="8" style="30" customWidth="1"/>
    <col min="255" max="16384" width="10" style="30"/>
  </cols>
  <sheetData>
    <row r="1" spans="1:251" s="1" customFormat="1" ht="12.75" customHeight="1" x14ac:dyDescent="0.25"/>
    <row r="2" spans="1:251" s="27" customFormat="1" ht="1.5" customHeight="1" x14ac:dyDescent="0.25">
      <c r="A2" s="1"/>
      <c r="B2" s="3"/>
      <c r="C2" s="3"/>
      <c r="D2" s="3"/>
      <c r="E2" s="3"/>
      <c r="F2" s="3"/>
      <c r="G2" s="3"/>
      <c r="H2" s="3"/>
      <c r="I2" s="3"/>
      <c r="J2" s="3"/>
      <c r="K2" s="3"/>
      <c r="L2" s="3"/>
      <c r="M2" s="3"/>
      <c r="N2" s="3"/>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row>
    <row r="3" spans="1:251" s="26" customFormat="1" ht="0.75" customHeight="1" x14ac:dyDescent="0.25">
      <c r="A3" s="1"/>
      <c r="B3" s="4"/>
      <c r="C3" s="4"/>
      <c r="D3" s="4"/>
      <c r="E3" s="4"/>
      <c r="F3" s="4"/>
      <c r="G3" s="4"/>
      <c r="H3" s="4"/>
      <c r="I3" s="4"/>
      <c r="J3" s="4"/>
      <c r="K3" s="4"/>
      <c r="L3" s="4"/>
      <c r="M3" s="4"/>
      <c r="N3" s="4"/>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row>
    <row r="4" spans="1:251" s="29" customFormat="1" ht="21" x14ac:dyDescent="0.25">
      <c r="A4" s="5"/>
      <c r="B4" s="6" t="s">
        <v>26</v>
      </c>
      <c r="C4" s="6"/>
      <c r="D4" s="7"/>
      <c r="E4" s="7"/>
      <c r="F4" s="7"/>
      <c r="G4" s="7"/>
      <c r="H4" s="7"/>
      <c r="I4" s="7"/>
      <c r="J4" s="7"/>
      <c r="K4" s="7"/>
      <c r="L4" s="7"/>
      <c r="M4" s="7"/>
      <c r="N4" s="7"/>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row>
    <row r="5" spans="1:251" s="26" customFormat="1" ht="0.75" customHeight="1" x14ac:dyDescent="0.25">
      <c r="A5" s="1"/>
      <c r="B5" s="8"/>
      <c r="C5" s="8"/>
      <c r="D5" s="4"/>
      <c r="E5" s="4"/>
      <c r="F5" s="4"/>
      <c r="G5" s="4"/>
      <c r="H5" s="4"/>
      <c r="I5" s="4"/>
      <c r="J5" s="4"/>
      <c r="K5" s="4"/>
      <c r="L5" s="4"/>
      <c r="M5" s="4"/>
      <c r="N5" s="4"/>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row>
    <row r="6" spans="1:251" s="27" customFormat="1" ht="1.5" customHeight="1" x14ac:dyDescent="0.25">
      <c r="A6" s="1"/>
      <c r="B6" s="9"/>
      <c r="C6" s="9"/>
      <c r="D6" s="3"/>
      <c r="E6" s="3"/>
      <c r="F6" s="3"/>
      <c r="G6" s="3"/>
      <c r="H6" s="3"/>
      <c r="I6" s="3"/>
      <c r="J6" s="3"/>
      <c r="K6" s="3"/>
      <c r="L6" s="3"/>
      <c r="M6" s="3"/>
      <c r="N6" s="3"/>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row>
    <row r="7" spans="1:251" s="26" customFormat="1" ht="12.75" customHeight="1" x14ac:dyDescent="0.25">
      <c r="A7" s="1"/>
      <c r="B7" s="10" t="s">
        <v>1</v>
      </c>
      <c r="C7" s="10"/>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8" spans="1:251" s="38" customFormat="1" x14ac:dyDescent="0.25">
      <c r="A8" s="1"/>
      <c r="B8" s="1"/>
      <c r="C8" s="11"/>
      <c r="D8" s="11"/>
      <c r="E8" s="55"/>
    </row>
    <row r="9" spans="1:251" ht="15" customHeight="1" x14ac:dyDescent="0.25">
      <c r="A9" s="13"/>
      <c r="B9" s="31"/>
      <c r="C9" s="4"/>
      <c r="D9" s="107" t="s">
        <v>12</v>
      </c>
      <c r="E9" s="107"/>
      <c r="F9" s="107"/>
      <c r="G9" s="107"/>
      <c r="H9" s="107"/>
      <c r="I9" s="39"/>
      <c r="J9" s="39"/>
      <c r="K9" s="40"/>
      <c r="L9" s="40"/>
      <c r="M9" s="40"/>
      <c r="N9" s="40"/>
    </row>
    <row r="10" spans="1:251" ht="18" customHeight="1" x14ac:dyDescent="0.25">
      <c r="A10" s="13"/>
      <c r="B10" s="31"/>
      <c r="C10" s="4"/>
      <c r="D10" s="108" t="s">
        <v>69</v>
      </c>
      <c r="E10" s="108"/>
      <c r="F10" s="108"/>
      <c r="G10" s="108"/>
      <c r="H10" s="108"/>
      <c r="I10" s="108"/>
      <c r="J10" s="108"/>
      <c r="K10" s="41"/>
      <c r="L10" s="56"/>
      <c r="M10" s="41"/>
      <c r="N10" s="56"/>
      <c r="O10" s="57"/>
    </row>
    <row r="11" spans="1:251" ht="27.75" customHeight="1" x14ac:dyDescent="0.25">
      <c r="A11" s="13"/>
      <c r="B11" s="31"/>
      <c r="C11" s="4"/>
      <c r="D11" s="56" t="s">
        <v>11</v>
      </c>
      <c r="E11" s="56" t="s">
        <v>27</v>
      </c>
      <c r="F11" s="56" t="s">
        <v>28</v>
      </c>
      <c r="G11" s="56" t="s">
        <v>29</v>
      </c>
      <c r="H11" s="56" t="s">
        <v>30</v>
      </c>
      <c r="I11" s="56" t="s">
        <v>31</v>
      </c>
      <c r="J11" s="56" t="s">
        <v>32</v>
      </c>
      <c r="K11" s="56" t="s">
        <v>33</v>
      </c>
      <c r="L11" s="56" t="s">
        <v>34</v>
      </c>
      <c r="M11" s="56" t="s">
        <v>35</v>
      </c>
      <c r="N11" s="56" t="s">
        <v>36</v>
      </c>
      <c r="Q11" s="58"/>
      <c r="R11" s="60"/>
      <c r="S11" s="60"/>
      <c r="T11" s="60"/>
      <c r="U11" s="60"/>
      <c r="V11" s="61"/>
    </row>
    <row r="12" spans="1:251" ht="15.75" x14ac:dyDescent="0.25">
      <c r="A12" s="13"/>
      <c r="B12" s="31"/>
      <c r="C12" s="4"/>
      <c r="D12" s="32">
        <v>43712</v>
      </c>
      <c r="E12" s="34">
        <v>75.515180867992683</v>
      </c>
      <c r="F12" s="59"/>
      <c r="G12" s="34">
        <v>6.5651094597613842</v>
      </c>
      <c r="H12" s="41"/>
      <c r="I12" s="34">
        <v>90.315759267581612</v>
      </c>
      <c r="J12" s="41"/>
      <c r="K12" s="34">
        <v>23.155322563162688</v>
      </c>
      <c r="L12" s="41"/>
      <c r="M12" s="34">
        <v>46.817661298259445</v>
      </c>
      <c r="N12" s="41"/>
      <c r="Q12" s="58"/>
      <c r="R12" s="60"/>
      <c r="S12" s="60"/>
      <c r="T12" s="60"/>
      <c r="U12" s="60"/>
      <c r="V12" s="61"/>
    </row>
    <row r="13" spans="1:251" ht="15.75" x14ac:dyDescent="0.25">
      <c r="A13" s="13"/>
      <c r="B13" s="31"/>
      <c r="C13" s="4"/>
      <c r="D13" s="32">
        <v>43713</v>
      </c>
      <c r="E13" s="34">
        <v>75.991015461181604</v>
      </c>
      <c r="F13" s="33"/>
      <c r="G13" s="34">
        <v>6.5263753139487921</v>
      </c>
      <c r="H13" s="33"/>
      <c r="I13" s="34">
        <v>90.415106602775964</v>
      </c>
      <c r="J13" s="33"/>
      <c r="K13" s="34">
        <v>23.120589579317944</v>
      </c>
      <c r="L13" s="35"/>
      <c r="M13" s="34">
        <v>46.822343064389273</v>
      </c>
      <c r="N13" s="35"/>
      <c r="Q13" s="58"/>
      <c r="R13" s="60"/>
      <c r="S13" s="60"/>
      <c r="T13" s="60"/>
      <c r="U13" s="60"/>
      <c r="V13" s="61"/>
    </row>
    <row r="14" spans="1:251" ht="15.75" x14ac:dyDescent="0.25">
      <c r="B14" s="31"/>
      <c r="C14" s="4"/>
      <c r="D14" s="32">
        <v>43714</v>
      </c>
      <c r="E14" s="34">
        <v>76.036240992370921</v>
      </c>
      <c r="F14" s="33"/>
      <c r="G14" s="34">
        <v>6.4722063988430172</v>
      </c>
      <c r="H14" s="33"/>
      <c r="I14" s="34">
        <v>90.659227390603448</v>
      </c>
      <c r="J14" s="33"/>
      <c r="K14" s="34">
        <v>23.083596635991032</v>
      </c>
      <c r="L14" s="35"/>
      <c r="M14" s="34">
        <v>46.827025298695709</v>
      </c>
      <c r="N14" s="35"/>
      <c r="Q14" s="58"/>
      <c r="R14" s="60"/>
      <c r="S14" s="60"/>
      <c r="T14" s="60"/>
      <c r="U14" s="60"/>
      <c r="V14" s="61"/>
    </row>
    <row r="15" spans="1:251" ht="15.75" x14ac:dyDescent="0.25">
      <c r="B15" s="31"/>
      <c r="C15" s="4"/>
      <c r="D15" s="32">
        <v>43717</v>
      </c>
      <c r="E15" s="34">
        <v>78.575960477103166</v>
      </c>
      <c r="F15" s="33"/>
      <c r="G15" s="34">
        <v>6.5090979753164229</v>
      </c>
      <c r="H15" s="33"/>
      <c r="I15" s="34">
        <v>89.807030653131775</v>
      </c>
      <c r="J15" s="33"/>
      <c r="K15" s="34">
        <v>22.975103731801873</v>
      </c>
      <c r="L15" s="35"/>
      <c r="M15" s="34">
        <v>46.831708001225579</v>
      </c>
      <c r="N15" s="35"/>
      <c r="Q15" s="58"/>
      <c r="R15" s="60"/>
      <c r="S15" s="60"/>
      <c r="T15" s="60"/>
      <c r="U15" s="60"/>
      <c r="V15" s="61"/>
    </row>
    <row r="16" spans="1:251" ht="15.75" x14ac:dyDescent="0.25">
      <c r="B16" s="31"/>
      <c r="C16" s="4"/>
      <c r="D16" s="32">
        <v>43718</v>
      </c>
      <c r="E16" s="34">
        <v>79.75682589217854</v>
      </c>
      <c r="F16" s="33"/>
      <c r="G16" s="34">
        <v>6.371756008037246</v>
      </c>
      <c r="H16" s="33"/>
      <c r="I16" s="34">
        <v>90.714081662728404</v>
      </c>
      <c r="J16" s="33"/>
      <c r="K16" s="34">
        <v>22.959021159189611</v>
      </c>
      <c r="L16" s="35"/>
      <c r="M16" s="34">
        <v>46.836391172025699</v>
      </c>
      <c r="N16" s="35"/>
      <c r="Q16" s="58"/>
      <c r="R16" s="60"/>
      <c r="S16" s="60"/>
      <c r="T16" s="60"/>
      <c r="U16" s="60"/>
      <c r="V16" s="61"/>
    </row>
    <row r="17" spans="2:22" ht="15.75" x14ac:dyDescent="0.25">
      <c r="B17" s="31"/>
      <c r="C17" s="4"/>
      <c r="D17" s="32">
        <v>43719</v>
      </c>
      <c r="E17" s="34">
        <v>78.571847485419639</v>
      </c>
      <c r="F17" s="33"/>
      <c r="G17" s="34">
        <v>6.3590124960211716</v>
      </c>
      <c r="H17" s="33"/>
      <c r="I17" s="34">
        <v>90.006511825759119</v>
      </c>
      <c r="J17" s="33"/>
      <c r="K17" s="34">
        <v>22.956725257073693</v>
      </c>
      <c r="L17" s="35"/>
      <c r="M17" s="34">
        <v>46.841074811142903</v>
      </c>
      <c r="N17" s="35"/>
      <c r="Q17" s="58"/>
      <c r="R17" s="60"/>
      <c r="S17" s="60"/>
      <c r="T17" s="60"/>
      <c r="U17" s="60"/>
      <c r="V17" s="61"/>
    </row>
    <row r="18" spans="2:22" ht="15.75" x14ac:dyDescent="0.25">
      <c r="B18" s="31"/>
      <c r="C18" s="4"/>
      <c r="D18" s="32">
        <v>43720</v>
      </c>
      <c r="E18" s="34">
        <v>76.317184546858911</v>
      </c>
      <c r="F18" s="33"/>
      <c r="G18" s="34">
        <v>6.4353206459734258</v>
      </c>
      <c r="H18" s="33"/>
      <c r="I18" s="34">
        <v>89.754493592646995</v>
      </c>
      <c r="J18" s="33"/>
      <c r="K18" s="34">
        <v>22.986568999907892</v>
      </c>
      <c r="L18" s="35"/>
      <c r="M18" s="34">
        <v>46.845758918624014</v>
      </c>
      <c r="N18" s="35"/>
      <c r="Q18" s="58"/>
      <c r="R18" s="60"/>
      <c r="S18" s="60"/>
      <c r="T18" s="60"/>
      <c r="U18" s="60"/>
      <c r="V18" s="61"/>
    </row>
    <row r="19" spans="2:22" ht="15.75" x14ac:dyDescent="0.25">
      <c r="B19" s="31"/>
      <c r="C19" s="4"/>
      <c r="D19" s="32">
        <v>43721</v>
      </c>
      <c r="E19" s="34">
        <v>75.865011140225491</v>
      </c>
      <c r="F19" s="33"/>
      <c r="G19" s="34">
        <v>6.501604448626952</v>
      </c>
      <c r="H19" s="33"/>
      <c r="I19" s="34">
        <v>89.619861852258026</v>
      </c>
      <c r="J19" s="33"/>
      <c r="K19" s="34">
        <v>23.025646167207736</v>
      </c>
      <c r="L19" s="35"/>
      <c r="M19" s="34">
        <v>46.850443494515879</v>
      </c>
      <c r="N19" s="35"/>
      <c r="Q19" s="58"/>
      <c r="R19" s="60"/>
      <c r="S19" s="60"/>
      <c r="T19" s="60"/>
      <c r="U19" s="60"/>
      <c r="V19" s="61"/>
    </row>
    <row r="20" spans="2:22" ht="15.75" x14ac:dyDescent="0.25">
      <c r="B20" s="31"/>
      <c r="C20" s="4"/>
      <c r="D20" s="32">
        <v>43724</v>
      </c>
      <c r="E20" s="34">
        <v>76.587865907152988</v>
      </c>
      <c r="F20" s="33"/>
      <c r="G20" s="34">
        <v>6.4749478703875818</v>
      </c>
      <c r="H20" s="33"/>
      <c r="I20" s="34">
        <v>90.292010816149968</v>
      </c>
      <c r="J20" s="33"/>
      <c r="K20" s="34">
        <v>22.931241017922183</v>
      </c>
      <c r="L20" s="35"/>
      <c r="M20" s="34">
        <v>46.85512853886533</v>
      </c>
      <c r="N20" s="35"/>
      <c r="Q20" s="58"/>
      <c r="R20" s="60"/>
      <c r="S20" s="60"/>
      <c r="T20" s="60"/>
      <c r="U20" s="60"/>
      <c r="V20" s="61"/>
    </row>
    <row r="21" spans="2:22" ht="15.75" x14ac:dyDescent="0.25">
      <c r="B21" s="31"/>
      <c r="C21" s="4"/>
      <c r="D21" s="32">
        <v>43725</v>
      </c>
      <c r="E21" s="34">
        <v>78.112844031105581</v>
      </c>
      <c r="F21" s="33"/>
      <c r="G21" s="34">
        <v>6.5157400419710232</v>
      </c>
      <c r="H21" s="33"/>
      <c r="I21" s="34">
        <v>89.912784370722136</v>
      </c>
      <c r="J21" s="33"/>
      <c r="K21" s="34">
        <v>22.846395426155869</v>
      </c>
      <c r="L21" s="35"/>
      <c r="M21" s="34">
        <v>46.859814051719219</v>
      </c>
      <c r="N21" s="35"/>
      <c r="Q21" s="58"/>
      <c r="R21" s="60"/>
      <c r="S21" s="60"/>
      <c r="T21" s="60"/>
      <c r="U21" s="60"/>
      <c r="V21" s="61"/>
    </row>
    <row r="22" spans="2:22" ht="15.75" x14ac:dyDescent="0.25">
      <c r="B22" s="31"/>
      <c r="C22" s="4"/>
      <c r="D22" s="32">
        <v>43726</v>
      </c>
      <c r="E22" s="34">
        <v>78.158692776183145</v>
      </c>
      <c r="F22" s="33"/>
      <c r="G22" s="34">
        <v>6.5053148579038691</v>
      </c>
      <c r="H22" s="33"/>
      <c r="I22" s="34">
        <v>89.921775649159201</v>
      </c>
      <c r="J22" s="33"/>
      <c r="K22" s="34">
        <v>22.942350286945722</v>
      </c>
      <c r="L22" s="35"/>
      <c r="M22" s="34">
        <v>46.864500033124393</v>
      </c>
      <c r="N22" s="35"/>
      <c r="Q22" s="58"/>
      <c r="R22" s="60"/>
      <c r="S22" s="60"/>
      <c r="T22" s="60"/>
      <c r="U22" s="60"/>
      <c r="V22" s="61"/>
    </row>
    <row r="23" spans="2:22" ht="15.75" x14ac:dyDescent="0.25">
      <c r="B23" s="31"/>
      <c r="C23" s="4"/>
      <c r="D23" s="32">
        <v>43727</v>
      </c>
      <c r="E23" s="34">
        <v>76.945637022785988</v>
      </c>
      <c r="F23" s="33"/>
      <c r="G23" s="34">
        <v>6.4090361980068913</v>
      </c>
      <c r="H23" s="33"/>
      <c r="I23" s="34">
        <v>90.668126387047224</v>
      </c>
      <c r="J23" s="33"/>
      <c r="K23" s="34">
        <v>22.940056051917026</v>
      </c>
      <c r="L23" s="35"/>
      <c r="M23" s="34">
        <v>46.869186483127706</v>
      </c>
      <c r="N23" s="35"/>
      <c r="Q23" s="58"/>
      <c r="R23" s="60"/>
      <c r="S23" s="60"/>
      <c r="T23" s="60"/>
      <c r="U23" s="60"/>
      <c r="V23" s="61"/>
    </row>
    <row r="24" spans="2:22" ht="15.75" x14ac:dyDescent="0.25">
      <c r="B24" s="31"/>
      <c r="C24" s="4"/>
      <c r="D24" s="32">
        <v>43728</v>
      </c>
      <c r="E24" s="34">
        <v>76.331743186814919</v>
      </c>
      <c r="F24" s="33"/>
      <c r="G24" s="34">
        <v>6.4224951740227061</v>
      </c>
      <c r="H24" s="33"/>
      <c r="I24" s="34">
        <v>89.897447312757322</v>
      </c>
      <c r="J24" s="33"/>
      <c r="K24" s="34">
        <v>22.873529889366466</v>
      </c>
      <c r="L24" s="35"/>
      <c r="M24" s="34">
        <v>46.873873401776017</v>
      </c>
      <c r="N24" s="35"/>
      <c r="Q24" s="58"/>
      <c r="R24" s="60"/>
      <c r="S24" s="60"/>
      <c r="T24" s="60"/>
      <c r="U24" s="60"/>
      <c r="V24" s="61"/>
    </row>
    <row r="25" spans="2:22" ht="15.75" x14ac:dyDescent="0.25">
      <c r="B25" s="31"/>
      <c r="C25" s="4"/>
      <c r="D25" s="32">
        <v>43731</v>
      </c>
      <c r="E25" s="34">
        <v>76.466871394296859</v>
      </c>
      <c r="F25" s="33"/>
      <c r="G25" s="34">
        <v>6.4231374235401084</v>
      </c>
      <c r="H25" s="33"/>
      <c r="I25" s="34">
        <v>89.834519099638385</v>
      </c>
      <c r="J25" s="33"/>
      <c r="K25" s="34">
        <v>22.820920770620923</v>
      </c>
      <c r="L25" s="35"/>
      <c r="M25" s="34">
        <v>46.878560789116193</v>
      </c>
      <c r="N25" s="35"/>
      <c r="Q25" s="58"/>
      <c r="R25" s="60"/>
      <c r="S25" s="60"/>
      <c r="T25" s="60"/>
      <c r="U25" s="60"/>
      <c r="V25" s="61"/>
    </row>
    <row r="26" spans="2:22" ht="15.75" x14ac:dyDescent="0.25">
      <c r="B26" s="31"/>
      <c r="C26" s="1"/>
      <c r="D26" s="32">
        <v>43732</v>
      </c>
      <c r="E26" s="34">
        <v>75.257420698811146</v>
      </c>
      <c r="F26" s="33"/>
      <c r="G26" s="34">
        <v>6.4404798945836665</v>
      </c>
      <c r="H26" s="33"/>
      <c r="I26" s="34">
        <v>89.627899705709225</v>
      </c>
      <c r="J26" s="33"/>
      <c r="K26" s="34">
        <v>22.900793993318096</v>
      </c>
      <c r="L26" s="35"/>
      <c r="M26" s="34">
        <v>46.883248645195103</v>
      </c>
      <c r="N26" s="63"/>
      <c r="Q26" s="58"/>
      <c r="R26" s="60"/>
      <c r="S26" s="60"/>
      <c r="T26" s="60"/>
      <c r="U26" s="60"/>
      <c r="V26" s="61"/>
    </row>
    <row r="27" spans="2:22" ht="15.75" x14ac:dyDescent="0.25">
      <c r="B27" s="31"/>
      <c r="C27" s="1"/>
      <c r="D27" s="32">
        <v>43733</v>
      </c>
      <c r="E27" s="34">
        <v>76.915930147938923</v>
      </c>
      <c r="F27" s="33"/>
      <c r="G27" s="34">
        <v>6.5010204055927536</v>
      </c>
      <c r="H27" s="33"/>
      <c r="I27" s="34">
        <v>89.206648577092395</v>
      </c>
      <c r="J27" s="33"/>
      <c r="K27" s="34">
        <v>22.951175740103395</v>
      </c>
      <c r="L27" s="35"/>
      <c r="M27" s="34">
        <v>46.88793697005962</v>
      </c>
      <c r="N27" s="35"/>
      <c r="Q27" s="58"/>
      <c r="R27" s="60"/>
      <c r="S27" s="60"/>
      <c r="T27" s="60"/>
      <c r="U27" s="60"/>
      <c r="V27" s="61"/>
    </row>
    <row r="28" spans="2:22" ht="15.75" x14ac:dyDescent="0.25">
      <c r="B28" s="31"/>
      <c r="C28" s="1"/>
      <c r="D28" s="32">
        <v>43734</v>
      </c>
      <c r="E28" s="34">
        <v>76.686185726703812</v>
      </c>
      <c r="F28" s="33"/>
      <c r="G28" s="34">
        <v>6.5185731606878532</v>
      </c>
      <c r="H28" s="33"/>
      <c r="I28" s="34">
        <v>89.45642719310824</v>
      </c>
      <c r="J28" s="33"/>
      <c r="K28" s="34">
        <v>22.997078091583603</v>
      </c>
      <c r="L28" s="35"/>
      <c r="M28" s="34">
        <v>46.892625763756627</v>
      </c>
      <c r="N28" s="35"/>
      <c r="Q28" s="58"/>
      <c r="R28" s="60"/>
      <c r="S28" s="60"/>
      <c r="T28" s="60"/>
      <c r="U28" s="60"/>
      <c r="V28" s="61"/>
    </row>
    <row r="29" spans="2:22" ht="15.75" x14ac:dyDescent="0.25">
      <c r="B29" s="31"/>
      <c r="C29" s="1"/>
      <c r="D29" s="32">
        <v>43735</v>
      </c>
      <c r="E29" s="34">
        <v>77.081005762635186</v>
      </c>
      <c r="F29" s="33"/>
      <c r="G29" s="34">
        <v>6.5127064448432339</v>
      </c>
      <c r="H29" s="33"/>
      <c r="I29" s="34">
        <v>89.268568696002717</v>
      </c>
      <c r="J29" s="33"/>
      <c r="K29" s="34">
        <v>22.980980136919495</v>
      </c>
      <c r="L29" s="35"/>
      <c r="M29" s="34">
        <v>46.897315026333004</v>
      </c>
      <c r="N29" s="35"/>
      <c r="Q29" s="58"/>
      <c r="R29" s="60"/>
      <c r="S29" s="60"/>
      <c r="T29" s="60"/>
      <c r="U29" s="60"/>
      <c r="V29" s="61"/>
    </row>
    <row r="30" spans="2:22" ht="15.75" x14ac:dyDescent="0.25">
      <c r="B30" s="31"/>
      <c r="C30" s="1"/>
      <c r="D30" s="32">
        <v>43738</v>
      </c>
      <c r="E30" s="34">
        <v>76.934874161047858</v>
      </c>
      <c r="F30" s="33"/>
      <c r="G30" s="34">
        <v>6.4820967245524708</v>
      </c>
      <c r="H30" s="33"/>
      <c r="I30" s="34">
        <v>89.384617835307523</v>
      </c>
      <c r="J30" s="33"/>
      <c r="K30" s="34">
        <v>22.983278234933188</v>
      </c>
      <c r="L30" s="35"/>
      <c r="M30" s="34">
        <v>46.902004757835634</v>
      </c>
      <c r="N30" s="35"/>
      <c r="Q30" s="58"/>
      <c r="R30" s="60"/>
      <c r="S30" s="60"/>
      <c r="T30" s="60"/>
      <c r="U30" s="60"/>
      <c r="V30" s="61"/>
    </row>
    <row r="31" spans="2:22" ht="15.75" x14ac:dyDescent="0.25">
      <c r="B31" s="31"/>
      <c r="C31" s="1"/>
      <c r="D31" s="32">
        <v>43739</v>
      </c>
      <c r="E31" s="34">
        <v>75.966994225881066</v>
      </c>
      <c r="F31" s="33"/>
      <c r="G31" s="34">
        <v>6.5521033691776367</v>
      </c>
      <c r="H31" s="33"/>
      <c r="I31" s="34">
        <v>88.955571669698045</v>
      </c>
      <c r="J31" s="33"/>
      <c r="K31" s="34">
        <v>23.017753152285589</v>
      </c>
      <c r="L31" s="35"/>
      <c r="M31" s="34">
        <v>46.906694958311419</v>
      </c>
      <c r="N31" s="35"/>
      <c r="Q31" s="58"/>
      <c r="R31" s="60"/>
      <c r="S31" s="60"/>
      <c r="T31" s="60"/>
      <c r="U31" s="60"/>
      <c r="V31" s="61"/>
    </row>
    <row r="32" spans="2:22" ht="15.75" x14ac:dyDescent="0.25">
      <c r="B32" s="31"/>
      <c r="C32" s="1"/>
      <c r="D32" s="32">
        <v>43740</v>
      </c>
      <c r="E32" s="34">
        <v>76.597775117121927</v>
      </c>
      <c r="F32" s="33"/>
      <c r="G32" s="34">
        <v>6.6281077682600973</v>
      </c>
      <c r="H32" s="33"/>
      <c r="I32" s="34">
        <v>88.94667611253108</v>
      </c>
      <c r="J32" s="33"/>
      <c r="K32" s="34">
        <v>23.096013513003363</v>
      </c>
      <c r="L32" s="35"/>
      <c r="M32" s="34">
        <v>46.911385627807249</v>
      </c>
      <c r="N32" s="35"/>
      <c r="Q32" s="58"/>
      <c r="R32" s="60"/>
      <c r="S32" s="60"/>
      <c r="T32" s="60"/>
      <c r="U32" s="60"/>
      <c r="V32" s="61"/>
    </row>
    <row r="33" spans="2:22" ht="15.75" x14ac:dyDescent="0.25">
      <c r="B33" s="31"/>
      <c r="C33" s="1"/>
      <c r="D33" s="32">
        <v>43741</v>
      </c>
      <c r="E33" s="34">
        <v>78.271629292874579</v>
      </c>
      <c r="F33" s="33"/>
      <c r="G33" s="34">
        <v>6.6347358760283566</v>
      </c>
      <c r="H33" s="33"/>
      <c r="I33" s="34">
        <v>88.831045433584791</v>
      </c>
      <c r="J33" s="33"/>
      <c r="K33" s="34">
        <v>23.114490323813765</v>
      </c>
      <c r="L33" s="35"/>
      <c r="M33" s="34">
        <v>46.916076766370033</v>
      </c>
      <c r="N33" s="35"/>
      <c r="Q33" s="58"/>
      <c r="R33" s="60"/>
      <c r="S33" s="60"/>
      <c r="T33" s="60"/>
      <c r="U33" s="60"/>
      <c r="V33" s="61"/>
    </row>
    <row r="34" spans="2:22" ht="15.75" x14ac:dyDescent="0.25">
      <c r="B34" s="31"/>
      <c r="C34" s="1"/>
      <c r="D34" s="32">
        <v>43742</v>
      </c>
      <c r="E34" s="34">
        <v>79.787781066820244</v>
      </c>
      <c r="F34" s="33"/>
      <c r="G34" s="34">
        <v>6.6420340854919884</v>
      </c>
      <c r="H34" s="33"/>
      <c r="I34" s="34">
        <v>89.186369615319137</v>
      </c>
      <c r="J34" s="33"/>
      <c r="K34" s="34">
        <v>23.49125651609193</v>
      </c>
      <c r="L34" s="35"/>
      <c r="M34" s="34">
        <v>46.920768374046666</v>
      </c>
      <c r="N34" s="35"/>
      <c r="Q34" s="58"/>
      <c r="R34" s="60"/>
      <c r="S34" s="60"/>
      <c r="T34" s="60"/>
      <c r="U34" s="60"/>
      <c r="V34" s="61"/>
    </row>
    <row r="35" spans="2:22" ht="15.75" x14ac:dyDescent="0.25">
      <c r="B35" s="31"/>
      <c r="C35" s="1"/>
      <c r="D35" s="32">
        <v>43745</v>
      </c>
      <c r="E35" s="34">
        <v>78.332894321636445</v>
      </c>
      <c r="F35" s="33"/>
      <c r="G35" s="34">
        <v>6.6500045263945795</v>
      </c>
      <c r="H35" s="33"/>
      <c r="I35" s="34">
        <v>89.311230532780584</v>
      </c>
      <c r="J35" s="33"/>
      <c r="K35" s="34">
        <v>23.939939515549284</v>
      </c>
      <c r="L35" s="35"/>
      <c r="M35" s="34">
        <v>46.925460450884067</v>
      </c>
      <c r="N35" s="35"/>
      <c r="Q35" s="58"/>
      <c r="R35" s="60"/>
      <c r="S35" s="60"/>
      <c r="T35" s="60"/>
      <c r="U35" s="60"/>
      <c r="V35" s="61"/>
    </row>
    <row r="36" spans="2:22" ht="15.75" x14ac:dyDescent="0.25">
      <c r="B36" s="31"/>
      <c r="C36" s="1"/>
      <c r="D36" s="32">
        <v>43746</v>
      </c>
      <c r="E36" s="34">
        <v>78.404388241301731</v>
      </c>
      <c r="F36" s="33"/>
      <c r="G36" s="34">
        <v>6.7025395621530972</v>
      </c>
      <c r="H36" s="33"/>
      <c r="I36" s="34">
        <v>89.632750962698594</v>
      </c>
      <c r="J36" s="33"/>
      <c r="K36" s="34">
        <v>24.018941315950599</v>
      </c>
      <c r="L36" s="35"/>
      <c r="M36" s="34">
        <v>46.930152996929152</v>
      </c>
      <c r="N36" s="35"/>
      <c r="Q36" s="58"/>
      <c r="R36" s="60"/>
      <c r="S36" s="60"/>
      <c r="T36" s="60"/>
      <c r="U36" s="60"/>
      <c r="V36" s="61"/>
    </row>
    <row r="37" spans="2:22" ht="15.75" x14ac:dyDescent="0.25">
      <c r="B37" s="31"/>
      <c r="C37" s="1"/>
      <c r="D37" s="32">
        <v>43747</v>
      </c>
      <c r="E37" s="34">
        <v>78.784421870127133</v>
      </c>
      <c r="F37" s="33"/>
      <c r="G37" s="34">
        <v>6.7246579427082027</v>
      </c>
      <c r="H37" s="33"/>
      <c r="I37" s="34">
        <v>89.381779260003043</v>
      </c>
      <c r="J37" s="33"/>
      <c r="K37" s="34">
        <v>23.997324268766242</v>
      </c>
      <c r="L37" s="35"/>
      <c r="M37" s="34">
        <v>46.934846012228846</v>
      </c>
      <c r="N37" s="35"/>
      <c r="Q37" s="58"/>
      <c r="R37" s="60"/>
      <c r="S37" s="60"/>
      <c r="T37" s="60"/>
      <c r="U37" s="60"/>
      <c r="V37" s="61"/>
    </row>
    <row r="38" spans="2:22" ht="15.75" x14ac:dyDescent="0.25">
      <c r="B38" s="31"/>
      <c r="C38" s="1"/>
      <c r="D38" s="32">
        <v>43748</v>
      </c>
      <c r="E38" s="34">
        <v>81.181959738354607</v>
      </c>
      <c r="F38" s="33"/>
      <c r="G38" s="34">
        <v>6.742814519153514</v>
      </c>
      <c r="H38" s="33"/>
      <c r="I38" s="34">
        <v>89.578419174375043</v>
      </c>
      <c r="J38" s="33"/>
      <c r="K38" s="34">
        <v>24.167705271074485</v>
      </c>
      <c r="L38" s="35"/>
      <c r="M38" s="34">
        <v>46.939539496830065</v>
      </c>
      <c r="N38" s="35"/>
      <c r="Q38" s="58"/>
      <c r="R38" s="60"/>
      <c r="S38" s="60"/>
      <c r="T38" s="60"/>
      <c r="U38" s="60"/>
      <c r="V38" s="61"/>
    </row>
    <row r="39" spans="2:22" ht="15.75" x14ac:dyDescent="0.25">
      <c r="B39" s="31"/>
      <c r="C39" s="1"/>
      <c r="D39" s="32">
        <v>43749</v>
      </c>
      <c r="E39" s="34">
        <v>80.556750457823739</v>
      </c>
      <c r="F39" s="33"/>
      <c r="G39" s="34">
        <v>6.7117975723654073</v>
      </c>
      <c r="H39" s="33"/>
      <c r="I39" s="34">
        <v>89.963606376824856</v>
      </c>
      <c r="J39" s="33"/>
      <c r="K39" s="34">
        <v>24.271626403740104</v>
      </c>
      <c r="L39" s="35"/>
      <c r="M39" s="34">
        <v>46.944233450779748</v>
      </c>
      <c r="N39" s="35"/>
      <c r="Q39" s="58"/>
      <c r="R39" s="60"/>
      <c r="S39" s="60"/>
      <c r="T39" s="60"/>
      <c r="U39" s="60"/>
      <c r="V39" s="61"/>
    </row>
    <row r="40" spans="2:22" ht="15.75" x14ac:dyDescent="0.25">
      <c r="B40" s="31"/>
      <c r="C40" s="1"/>
      <c r="D40" s="32">
        <v>43752</v>
      </c>
      <c r="E40" s="34">
        <v>81.88245577812674</v>
      </c>
      <c r="F40" s="33"/>
      <c r="G40" s="34">
        <v>6.7279058865390837</v>
      </c>
      <c r="H40" s="33"/>
      <c r="I40" s="34">
        <v>89.756690082158158</v>
      </c>
      <c r="J40" s="33"/>
      <c r="K40" s="34">
        <v>24.062890416667937</v>
      </c>
      <c r="L40" s="35"/>
      <c r="M40" s="34">
        <v>46.948927874124827</v>
      </c>
      <c r="N40" s="35"/>
      <c r="Q40" s="58"/>
      <c r="R40" s="60"/>
      <c r="S40" s="60"/>
      <c r="T40" s="60"/>
      <c r="U40" s="60"/>
      <c r="V40" s="61"/>
    </row>
    <row r="41" spans="2:22" ht="15.75" x14ac:dyDescent="0.25">
      <c r="B41" s="31"/>
      <c r="C41" s="1"/>
      <c r="D41" s="32">
        <v>43753</v>
      </c>
      <c r="E41" s="34">
        <v>82.596556668503226</v>
      </c>
      <c r="F41" s="33"/>
      <c r="G41" s="34">
        <v>6.7131044935886983</v>
      </c>
      <c r="H41" s="33"/>
      <c r="I41" s="34">
        <v>89.460493004887041</v>
      </c>
      <c r="J41" s="33"/>
      <c r="K41" s="34">
        <v>23.976264011167931</v>
      </c>
      <c r="L41" s="35"/>
      <c r="M41" s="34">
        <v>46.95362276691224</v>
      </c>
      <c r="N41" s="35"/>
      <c r="Q41" s="58"/>
      <c r="R41" s="60"/>
      <c r="S41" s="60"/>
      <c r="T41" s="60"/>
      <c r="U41" s="60"/>
      <c r="V41" s="61"/>
    </row>
    <row r="42" spans="2:22" ht="15.75" x14ac:dyDescent="0.25">
      <c r="B42" s="31"/>
      <c r="C42" s="1"/>
      <c r="D42" s="32">
        <v>43754</v>
      </c>
      <c r="E42" s="34">
        <v>82.93476188639103</v>
      </c>
      <c r="F42" s="33"/>
      <c r="G42" s="34">
        <v>6.7285446339239519</v>
      </c>
      <c r="H42" s="33"/>
      <c r="I42" s="34">
        <v>89.576791645793406</v>
      </c>
      <c r="J42" s="33"/>
      <c r="K42" s="34">
        <v>23.928311483145595</v>
      </c>
      <c r="L42" s="35"/>
      <c r="M42" s="34">
        <v>46.958318129188932</v>
      </c>
      <c r="N42" s="35"/>
      <c r="Q42" s="58"/>
      <c r="R42" s="60"/>
      <c r="S42" s="60"/>
      <c r="T42" s="60"/>
      <c r="U42" s="60"/>
      <c r="V42" s="61"/>
    </row>
    <row r="43" spans="2:22" ht="15.75" x14ac:dyDescent="0.25">
      <c r="B43" s="31"/>
      <c r="C43" s="1"/>
      <c r="D43" s="32">
        <v>43755</v>
      </c>
      <c r="E43" s="34">
        <v>82.181233904495571</v>
      </c>
      <c r="F43" s="33"/>
      <c r="G43" s="34">
        <v>6.7123961268025347</v>
      </c>
      <c r="H43" s="33"/>
      <c r="I43" s="34">
        <v>89.908225774882851</v>
      </c>
      <c r="J43" s="33"/>
      <c r="K43" s="34">
        <v>23.985739430705145</v>
      </c>
      <c r="L43" s="35"/>
      <c r="M43" s="34">
        <v>46.963013961001849</v>
      </c>
      <c r="N43" s="35"/>
      <c r="Q43" s="58"/>
      <c r="R43" s="60"/>
      <c r="S43" s="60"/>
      <c r="T43" s="60"/>
      <c r="U43" s="60"/>
      <c r="V43" s="61"/>
    </row>
    <row r="44" spans="2:22" ht="15.75" x14ac:dyDescent="0.25">
      <c r="B44" s="31"/>
      <c r="C44" s="1"/>
      <c r="D44" s="32">
        <v>43756</v>
      </c>
      <c r="E44" s="34">
        <v>82.63597168224814</v>
      </c>
      <c r="F44" s="33"/>
      <c r="G44" s="34">
        <v>6.6956151364855288</v>
      </c>
      <c r="H44" s="33"/>
      <c r="I44" s="34">
        <v>89.85428083941791</v>
      </c>
      <c r="J44" s="33"/>
      <c r="K44" s="34">
        <v>23.992935152534354</v>
      </c>
      <c r="L44" s="35"/>
      <c r="M44" s="34">
        <v>46.967710262397951</v>
      </c>
      <c r="N44" s="35"/>
      <c r="Q44" s="58"/>
      <c r="R44" s="60"/>
      <c r="S44" s="60"/>
    </row>
    <row r="45" spans="2:22" ht="15.75" x14ac:dyDescent="0.25">
      <c r="B45" s="31"/>
      <c r="C45" s="1"/>
      <c r="D45" s="32">
        <v>43759</v>
      </c>
      <c r="E45" s="34">
        <v>81.897800497019873</v>
      </c>
      <c r="F45" s="33"/>
      <c r="G45" s="34">
        <v>6.6654848683713439</v>
      </c>
      <c r="H45" s="33"/>
      <c r="I45" s="34">
        <v>89.980076832593099</v>
      </c>
      <c r="J45" s="33"/>
      <c r="K45" s="34">
        <v>23.949747869259792</v>
      </c>
      <c r="L45" s="35"/>
      <c r="M45" s="34">
        <v>46.97240703342419</v>
      </c>
      <c r="N45" s="35"/>
    </row>
    <row r="46" spans="2:22" ht="15.75" x14ac:dyDescent="0.25">
      <c r="B46" s="31"/>
      <c r="C46" s="1"/>
      <c r="D46" s="32">
        <v>43760</v>
      </c>
      <c r="E46" s="34">
        <v>80.68688837740595</v>
      </c>
      <c r="F46" s="33"/>
      <c r="G46" s="34">
        <v>6.6581528350161356</v>
      </c>
      <c r="H46" s="33"/>
      <c r="I46" s="34">
        <v>89.611158517579469</v>
      </c>
      <c r="J46" s="33"/>
      <c r="K46" s="34">
        <v>24.007227264146014</v>
      </c>
      <c r="L46" s="35"/>
      <c r="M46" s="34">
        <v>46.977104274127534</v>
      </c>
      <c r="N46" s="35"/>
    </row>
    <row r="47" spans="2:22" ht="15.75" x14ac:dyDescent="0.25">
      <c r="B47" s="31"/>
      <c r="C47" s="1"/>
      <c r="D47" s="32">
        <v>43761</v>
      </c>
      <c r="E47" s="34">
        <v>81.443311558709482</v>
      </c>
      <c r="F47" s="33"/>
      <c r="G47" s="34">
        <v>6.6481656057636114</v>
      </c>
      <c r="H47" s="33"/>
      <c r="I47" s="34">
        <v>89.351286157878491</v>
      </c>
      <c r="J47" s="33"/>
      <c r="K47" s="34">
        <v>23.983220036881868</v>
      </c>
      <c r="L47" s="35"/>
      <c r="M47" s="34">
        <v>46.981801984554949</v>
      </c>
      <c r="N47" s="35"/>
    </row>
    <row r="48" spans="2:22" ht="15.75" x14ac:dyDescent="0.25">
      <c r="B48" s="31"/>
      <c r="C48" s="1"/>
      <c r="D48" s="32">
        <v>43762</v>
      </c>
      <c r="E48" s="34">
        <v>82.020707741708804</v>
      </c>
      <c r="F48" s="33"/>
      <c r="G48" s="34">
        <v>6.6335396414309313</v>
      </c>
      <c r="H48" s="33"/>
      <c r="I48" s="34">
        <v>89.235129485873244</v>
      </c>
      <c r="J48" s="33"/>
      <c r="K48" s="34">
        <v>24.098339493058898</v>
      </c>
      <c r="L48" s="35"/>
      <c r="M48" s="34">
        <v>46.986500164753402</v>
      </c>
      <c r="N48" s="35"/>
    </row>
    <row r="49" spans="1:111" ht="15.75" x14ac:dyDescent="0.25">
      <c r="B49" s="36"/>
      <c r="C49" s="1"/>
      <c r="D49" s="32">
        <v>43763</v>
      </c>
      <c r="E49" s="34">
        <v>83.53629034110368</v>
      </c>
      <c r="F49" s="33"/>
      <c r="G49" s="34">
        <v>6.6421632429647923</v>
      </c>
      <c r="H49" s="33"/>
      <c r="I49" s="34">
        <v>88.931730045621279</v>
      </c>
      <c r="J49" s="33"/>
      <c r="K49" s="34">
        <v>23.985077297441521</v>
      </c>
      <c r="L49" s="35"/>
      <c r="M49" s="34">
        <v>46.991198814769874</v>
      </c>
      <c r="N49" s="35"/>
    </row>
    <row r="50" spans="1:111" ht="15.75" x14ac:dyDescent="0.25">
      <c r="B50" s="36"/>
      <c r="D50" s="32">
        <v>43766</v>
      </c>
      <c r="E50" s="34">
        <v>83.887178480095443</v>
      </c>
      <c r="F50" s="33"/>
      <c r="G50" s="34">
        <v>6.587697504372481</v>
      </c>
      <c r="H50" s="33"/>
      <c r="I50" s="34">
        <v>89.331922830826571</v>
      </c>
      <c r="J50" s="33"/>
      <c r="K50" s="34">
        <v>23.934708635116895</v>
      </c>
      <c r="L50" s="35"/>
      <c r="M50" s="34">
        <v>46.995897934651353</v>
      </c>
      <c r="N50" s="35"/>
    </row>
    <row r="51" spans="1:111" s="26" customFormat="1" ht="15" customHeight="1" x14ac:dyDescent="0.25">
      <c r="A51" s="1"/>
      <c r="B51" s="3"/>
      <c r="D51" s="32">
        <v>43767</v>
      </c>
      <c r="E51" s="34">
        <v>83.522463640910885</v>
      </c>
      <c r="F51" s="33"/>
      <c r="G51" s="34">
        <v>6.4783417257998979</v>
      </c>
      <c r="H51" s="33"/>
      <c r="I51" s="34">
        <v>90.234175251417923</v>
      </c>
      <c r="J51" s="33"/>
      <c r="K51" s="34">
        <v>23.908380455618268</v>
      </c>
      <c r="L51" s="35"/>
      <c r="M51" s="34">
        <v>47.000597524444821</v>
      </c>
      <c r="N51" s="35"/>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row>
    <row r="52" spans="1:111" s="26" customFormat="1" ht="15" customHeight="1" x14ac:dyDescent="0.25">
      <c r="A52" s="1"/>
      <c r="B52" s="3"/>
      <c r="D52" s="32">
        <v>43768</v>
      </c>
      <c r="E52" s="34">
        <v>84.2284254233426</v>
      </c>
      <c r="F52" s="33"/>
      <c r="G52" s="34">
        <v>6.493889745941817</v>
      </c>
      <c r="H52" s="33"/>
      <c r="I52" s="34">
        <v>89.674723364859133</v>
      </c>
      <c r="J52" s="33"/>
      <c r="K52" s="34">
        <v>23.743412630474502</v>
      </c>
      <c r="L52" s="35"/>
      <c r="M52" s="34">
        <v>47.005297584197265</v>
      </c>
      <c r="N52" s="35"/>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row>
    <row r="53" spans="1:111" s="26" customFormat="1" ht="15" customHeight="1" x14ac:dyDescent="0.25">
      <c r="A53" s="1"/>
      <c r="B53" s="3"/>
      <c r="D53" s="32">
        <v>43769</v>
      </c>
      <c r="E53" s="34">
        <v>84.482471794048763</v>
      </c>
      <c r="F53" s="33"/>
      <c r="G53" s="34">
        <v>6.5627249772488003</v>
      </c>
      <c r="H53" s="33"/>
      <c r="I53" s="34">
        <v>89.271187109717275</v>
      </c>
      <c r="J53" s="33"/>
      <c r="K53" s="34">
        <v>23.660310686267842</v>
      </c>
      <c r="L53" s="35"/>
      <c r="M53" s="34">
        <v>47.009998113955682</v>
      </c>
      <c r="N53" s="35"/>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row>
    <row r="54" spans="1:111" ht="15.75" x14ac:dyDescent="0.25">
      <c r="B54" s="36"/>
      <c r="D54" s="32">
        <v>43770</v>
      </c>
      <c r="E54" s="34">
        <v>88.473095316662736</v>
      </c>
      <c r="F54" s="33"/>
      <c r="G54" s="34">
        <v>6.5522246172852023</v>
      </c>
      <c r="H54" s="33"/>
      <c r="I54" s="34">
        <v>89.333676940694076</v>
      </c>
      <c r="J54" s="33"/>
      <c r="K54" s="34">
        <v>23.636650375581574</v>
      </c>
      <c r="L54" s="35"/>
      <c r="M54" s="34">
        <v>47.01469911376708</v>
      </c>
      <c r="N54" s="35"/>
    </row>
    <row r="55" spans="1:111" ht="15.75" x14ac:dyDescent="0.25">
      <c r="B55" s="36"/>
      <c r="D55" s="32">
        <v>43773</v>
      </c>
      <c r="E55" s="34">
        <v>89.44266935480907</v>
      </c>
      <c r="F55" s="33"/>
      <c r="G55" s="34">
        <v>6.4788397015716077</v>
      </c>
      <c r="H55" s="33"/>
      <c r="I55" s="34">
        <v>89.869679002338245</v>
      </c>
      <c r="J55" s="33"/>
      <c r="K55" s="34">
        <v>23.655559695882037</v>
      </c>
      <c r="L55" s="35"/>
      <c r="M55" s="34">
        <v>47.019400583678454</v>
      </c>
      <c r="N55" s="35"/>
    </row>
    <row r="56" spans="1:111" s="26" customFormat="1" x14ac:dyDescent="0.25">
      <c r="A56" s="1"/>
      <c r="B56" s="3"/>
      <c r="D56" s="32">
        <v>43774</v>
      </c>
      <c r="E56" s="34">
        <v>89.769313023945642</v>
      </c>
      <c r="F56" s="33"/>
      <c r="G56" s="34">
        <v>6.5125296680197806</v>
      </c>
      <c r="H56" s="33"/>
      <c r="I56" s="34">
        <v>89.321473960423987</v>
      </c>
      <c r="J56" s="33"/>
      <c r="K56" s="34">
        <v>23.634269692155744</v>
      </c>
      <c r="L56" s="35"/>
      <c r="M56" s="34">
        <v>47.024102523736822</v>
      </c>
      <c r="N56" s="35"/>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row>
    <row r="57" spans="1:111" s="26" customFormat="1" ht="15" customHeight="1" x14ac:dyDescent="0.25">
      <c r="A57" s="1"/>
      <c r="B57" s="3"/>
      <c r="D57" s="32">
        <v>43775</v>
      </c>
      <c r="E57" s="34">
        <v>88.771025711194611</v>
      </c>
      <c r="F57" s="33"/>
      <c r="G57" s="34">
        <v>6.5542098578951071</v>
      </c>
      <c r="H57" s="33"/>
      <c r="I57" s="34">
        <v>88.901663032809992</v>
      </c>
      <c r="J57" s="33"/>
      <c r="K57" s="34">
        <v>23.761894748493386</v>
      </c>
      <c r="L57" s="35"/>
      <c r="M57" s="34">
        <v>47.028804933989193</v>
      </c>
      <c r="N57" s="35"/>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row>
    <row r="58" spans="1:111" ht="15.75" x14ac:dyDescent="0.25">
      <c r="B58" s="36"/>
      <c r="D58" s="32">
        <v>43776</v>
      </c>
      <c r="E58" s="34">
        <v>87.162647664107851</v>
      </c>
      <c r="F58" s="33"/>
      <c r="G58" s="34">
        <v>6.6426916909766911</v>
      </c>
      <c r="H58" s="33"/>
      <c r="I58" s="34">
        <v>88.723859706744378</v>
      </c>
      <c r="J58" s="33"/>
      <c r="K58" s="34">
        <v>23.875951843286153</v>
      </c>
      <c r="L58" s="35"/>
      <c r="M58" s="34">
        <v>47.03350781448259</v>
      </c>
      <c r="N58" s="35"/>
    </row>
    <row r="59" spans="1:111" ht="15.75" x14ac:dyDescent="0.25">
      <c r="B59" s="36"/>
      <c r="D59" s="32">
        <v>43777</v>
      </c>
      <c r="E59" s="34">
        <v>88.319237297594569</v>
      </c>
      <c r="F59" s="33"/>
      <c r="G59" s="34">
        <v>6.6307348459329329</v>
      </c>
      <c r="H59" s="33"/>
      <c r="I59" s="34">
        <v>88.732732092715054</v>
      </c>
      <c r="J59" s="33"/>
      <c r="K59" s="34">
        <v>23.837750320336895</v>
      </c>
      <c r="L59" s="35"/>
      <c r="M59" s="34">
        <v>47.038211165264038</v>
      </c>
      <c r="N59" s="35"/>
    </row>
    <row r="60" spans="1:111" s="26" customFormat="1" x14ac:dyDescent="0.25">
      <c r="A60" s="1"/>
      <c r="B60" s="3"/>
      <c r="D60" s="32">
        <v>43780</v>
      </c>
      <c r="E60" s="34">
        <v>88.533957738209153</v>
      </c>
      <c r="F60" s="33"/>
      <c r="G60" s="34">
        <v>6.6950529739384823</v>
      </c>
      <c r="H60" s="33"/>
      <c r="I60" s="34">
        <v>88.714985546296518</v>
      </c>
      <c r="J60" s="33"/>
      <c r="K60" s="34">
        <v>23.840134095368928</v>
      </c>
      <c r="L60" s="35"/>
      <c r="M60" s="34">
        <v>47.042914986380566</v>
      </c>
      <c r="N60" s="35"/>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row>
    <row r="61" spans="1:111" s="26" customFormat="1" ht="15" customHeight="1" x14ac:dyDescent="0.25">
      <c r="A61" s="1"/>
      <c r="B61" s="3"/>
      <c r="D61" s="32">
        <v>43781</v>
      </c>
      <c r="E61" s="34">
        <v>87.459672406381742</v>
      </c>
      <c r="F61" s="33"/>
      <c r="G61" s="34">
        <v>6.6984005004254508</v>
      </c>
      <c r="H61" s="33"/>
      <c r="I61" s="34">
        <v>89.025487995708559</v>
      </c>
      <c r="J61" s="33"/>
      <c r="K61" s="34">
        <v>23.885430350150131</v>
      </c>
      <c r="L61" s="35"/>
      <c r="M61" s="34">
        <v>47.047619277879207</v>
      </c>
      <c r="N61" s="35"/>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row>
    <row r="62" spans="1:111" ht="15.75" x14ac:dyDescent="0.25">
      <c r="B62" s="36"/>
      <c r="D62" s="32">
        <v>43782</v>
      </c>
      <c r="E62" s="34">
        <v>86.9204503803671</v>
      </c>
      <c r="F62" s="33"/>
      <c r="G62" s="34">
        <v>6.7198353820268126</v>
      </c>
      <c r="H62" s="33"/>
      <c r="I62" s="34">
        <v>89.345979752493108</v>
      </c>
      <c r="J62" s="33"/>
      <c r="K62" s="34">
        <v>23.85676783372995</v>
      </c>
      <c r="L62" s="35"/>
      <c r="M62" s="34">
        <v>47.052324039806997</v>
      </c>
      <c r="N62" s="35"/>
    </row>
    <row r="63" spans="1:111" ht="15.75" x14ac:dyDescent="0.25">
      <c r="B63" s="36"/>
      <c r="D63" s="32">
        <v>43783</v>
      </c>
      <c r="E63" s="34">
        <v>86.662088644122647</v>
      </c>
      <c r="F63" s="33"/>
      <c r="G63" s="34">
        <v>6.7023638100335425</v>
      </c>
      <c r="H63" s="33"/>
      <c r="I63" s="34">
        <v>89.488933320097104</v>
      </c>
      <c r="J63" s="33"/>
      <c r="K63" s="34">
        <v>23.997522763948957</v>
      </c>
      <c r="L63" s="35"/>
      <c r="M63" s="34">
        <v>47.057029272210976</v>
      </c>
      <c r="N63" s="35"/>
    </row>
    <row r="64" spans="1:111" s="26" customFormat="1" x14ac:dyDescent="0.25">
      <c r="A64" s="1"/>
      <c r="B64" s="3"/>
      <c r="D64" s="32">
        <v>43784</v>
      </c>
      <c r="E64" s="34">
        <v>87.414205393755807</v>
      </c>
      <c r="F64" s="33"/>
      <c r="G64" s="34">
        <v>6.7385565746077241</v>
      </c>
      <c r="H64" s="33"/>
      <c r="I64" s="34">
        <v>89.435239960105037</v>
      </c>
      <c r="J64" s="33"/>
      <c r="K64" s="34">
        <v>24.062316075411619</v>
      </c>
      <c r="L64" s="35"/>
      <c r="M64" s="34">
        <v>47.061734975138194</v>
      </c>
      <c r="N64" s="35"/>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row>
    <row r="65" spans="1:111" s="26" customFormat="1" ht="15" customHeight="1" x14ac:dyDescent="0.25">
      <c r="A65" s="1"/>
      <c r="B65" s="3"/>
      <c r="D65" s="32">
        <v>43787</v>
      </c>
      <c r="E65" s="34">
        <v>88.611085133417362</v>
      </c>
      <c r="F65" s="33"/>
      <c r="G65" s="34">
        <v>6.7230578944861268</v>
      </c>
      <c r="H65" s="33"/>
      <c r="I65" s="34">
        <v>89.551505772053176</v>
      </c>
      <c r="J65" s="33"/>
      <c r="K65" s="34">
        <v>24.165784034535889</v>
      </c>
      <c r="L65" s="35"/>
      <c r="M65" s="34">
        <v>47.066441148635704</v>
      </c>
      <c r="N65" s="35"/>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row>
    <row r="66" spans="1:111" ht="15.75" x14ac:dyDescent="0.25">
      <c r="B66" s="36"/>
      <c r="D66" s="32">
        <v>43788</v>
      </c>
      <c r="E66" s="34">
        <v>89.013233134409617</v>
      </c>
      <c r="F66" s="33"/>
      <c r="G66" s="34">
        <v>6.736504010275099</v>
      </c>
      <c r="H66" s="33"/>
      <c r="I66" s="34">
        <v>89.524640320321566</v>
      </c>
      <c r="J66" s="33"/>
      <c r="K66" s="34">
        <v>24.231031651429134</v>
      </c>
      <c r="L66" s="35"/>
      <c r="M66" s="34">
        <v>47.071147792750565</v>
      </c>
      <c r="N66" s="35"/>
    </row>
    <row r="67" spans="1:111" ht="15.75" x14ac:dyDescent="0.25">
      <c r="B67" s="36"/>
      <c r="D67" s="32">
        <v>43789</v>
      </c>
      <c r="E67" s="34">
        <v>88.470986695065946</v>
      </c>
      <c r="F67" s="33"/>
      <c r="G67" s="34">
        <v>6.7540189207018138</v>
      </c>
      <c r="H67" s="33"/>
      <c r="I67" s="34">
        <v>89.282923791456696</v>
      </c>
      <c r="J67" s="33"/>
      <c r="K67" s="34">
        <v>24.092914771015987</v>
      </c>
      <c r="L67" s="35"/>
      <c r="M67" s="34">
        <v>47.075854907529838</v>
      </c>
      <c r="N67" s="35"/>
    </row>
    <row r="68" spans="1:111" s="26" customFormat="1" x14ac:dyDescent="0.25">
      <c r="A68" s="1"/>
      <c r="B68" s="3"/>
      <c r="D68" s="32">
        <v>43790</v>
      </c>
      <c r="E68" s="34">
        <v>88.611566567310192</v>
      </c>
      <c r="F68" s="33"/>
      <c r="G68" s="34">
        <v>6.7749563793559897</v>
      </c>
      <c r="H68" s="33"/>
      <c r="I68" s="34">
        <v>89.407919884764738</v>
      </c>
      <c r="J68" s="33"/>
      <c r="K68" s="34">
        <v>24.066412564767869</v>
      </c>
      <c r="L68" s="35"/>
      <c r="M68" s="34">
        <v>47.080562493020587</v>
      </c>
      <c r="N68" s="35"/>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row>
    <row r="69" spans="1:111" s="26" customFormat="1" ht="15" customHeight="1" x14ac:dyDescent="0.25">
      <c r="A69" s="1"/>
      <c r="B69" s="3"/>
      <c r="D69" s="32">
        <v>43791</v>
      </c>
      <c r="E69" s="34">
        <v>89.772043856131361</v>
      </c>
      <c r="F69" s="33"/>
      <c r="G69" s="34">
        <v>6.8054436830630909</v>
      </c>
      <c r="H69" s="33"/>
      <c r="I69" s="34">
        <v>89.345334340845397</v>
      </c>
      <c r="J69" s="33"/>
      <c r="K69" s="34">
        <v>24.025499663407764</v>
      </c>
      <c r="L69" s="35"/>
      <c r="M69" s="34">
        <v>47.085270549269886</v>
      </c>
      <c r="N69" s="35"/>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row>
    <row r="70" spans="1:111" ht="15.75" x14ac:dyDescent="0.25">
      <c r="B70" s="36"/>
      <c r="D70" s="32">
        <v>43794</v>
      </c>
      <c r="E70" s="34">
        <v>90.145460712013417</v>
      </c>
      <c r="F70" s="33"/>
      <c r="G70" s="34">
        <v>6.8068047717997038</v>
      </c>
      <c r="H70" s="33"/>
      <c r="I70" s="34">
        <v>89.577632210131583</v>
      </c>
      <c r="J70" s="33"/>
      <c r="K70" s="34">
        <v>24.10238126233067</v>
      </c>
      <c r="L70" s="35"/>
      <c r="M70" s="34">
        <v>47.089979076324809</v>
      </c>
      <c r="N70" s="35"/>
    </row>
    <row r="71" spans="1:111" ht="15.75" x14ac:dyDescent="0.25">
      <c r="B71" s="36"/>
      <c r="D71" s="32">
        <v>43795</v>
      </c>
      <c r="E71" s="34">
        <v>88.929237924513373</v>
      </c>
      <c r="F71" s="33"/>
      <c r="G71" s="34">
        <v>6.8272251861151023</v>
      </c>
      <c r="H71" s="33"/>
      <c r="I71" s="34">
        <v>89.398476945711323</v>
      </c>
      <c r="J71" s="33"/>
      <c r="K71" s="34">
        <v>23.914382688484491</v>
      </c>
      <c r="L71" s="35"/>
      <c r="M71" s="34">
        <v>47.094688074232444</v>
      </c>
      <c r="N71" s="35"/>
    </row>
    <row r="72" spans="1:111" s="26" customFormat="1" x14ac:dyDescent="0.25">
      <c r="A72" s="1"/>
      <c r="B72" s="3"/>
      <c r="D72" s="32">
        <v>43796</v>
      </c>
      <c r="E72" s="34">
        <v>89.004735336193946</v>
      </c>
      <c r="F72" s="33"/>
      <c r="G72" s="34">
        <v>6.8122052907056494</v>
      </c>
      <c r="H72" s="33"/>
      <c r="I72" s="34">
        <v>89.604093442686462</v>
      </c>
      <c r="J72" s="33"/>
      <c r="K72" s="34">
        <v>23.859379608300976</v>
      </c>
      <c r="L72" s="35"/>
      <c r="M72" s="34">
        <v>47.099397543039863</v>
      </c>
      <c r="N72" s="35"/>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row>
    <row r="73" spans="1:111" s="26" customFormat="1" ht="15" customHeight="1" x14ac:dyDescent="0.25">
      <c r="A73" s="1"/>
      <c r="B73" s="3"/>
      <c r="D73" s="32">
        <v>43797</v>
      </c>
      <c r="E73" s="34">
        <v>89.542829300051977</v>
      </c>
      <c r="F73" s="33"/>
      <c r="G73" s="34">
        <v>6.8694278151475769</v>
      </c>
      <c r="H73" s="33"/>
      <c r="I73" s="34">
        <v>89.55033098662085</v>
      </c>
      <c r="J73" s="33"/>
      <c r="K73" s="34">
        <v>23.909484305478408</v>
      </c>
      <c r="L73" s="35"/>
      <c r="M73" s="34">
        <v>47.10410748279417</v>
      </c>
      <c r="N73" s="35"/>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row>
    <row r="74" spans="1:111" ht="15.75" x14ac:dyDescent="0.25">
      <c r="B74" s="36"/>
      <c r="D74" s="32">
        <v>43798</v>
      </c>
      <c r="E74" s="34">
        <v>88.30156870424868</v>
      </c>
      <c r="F74" s="33"/>
      <c r="G74" s="34">
        <v>6.896218583626653</v>
      </c>
      <c r="H74" s="33"/>
      <c r="I74" s="34">
        <v>89.353320258450282</v>
      </c>
      <c r="J74" s="33"/>
      <c r="K74" s="34">
        <v>24.088805437769498</v>
      </c>
      <c r="L74" s="35"/>
      <c r="M74" s="34">
        <v>47.108817893542451</v>
      </c>
      <c r="N74" s="35"/>
    </row>
    <row r="75" spans="1:111" ht="15.75" x14ac:dyDescent="0.25">
      <c r="B75" s="36"/>
      <c r="D75" s="32">
        <v>43801</v>
      </c>
      <c r="E75" s="34">
        <v>87.282687419423212</v>
      </c>
      <c r="F75" s="33"/>
      <c r="G75" s="34">
        <v>6.8996666929184656</v>
      </c>
      <c r="H75" s="33"/>
      <c r="I75" s="34">
        <v>89.496285570863805</v>
      </c>
      <c r="J75" s="33"/>
      <c r="K75" s="34">
        <v>24.223702748221008</v>
      </c>
      <c r="L75" s="35"/>
      <c r="M75" s="34">
        <v>47.113528775331801</v>
      </c>
      <c r="N75" s="35"/>
    </row>
    <row r="76" spans="1:111" s="26" customFormat="1" x14ac:dyDescent="0.25">
      <c r="A76" s="1"/>
      <c r="B76" s="3"/>
      <c r="D76" s="32">
        <v>43802</v>
      </c>
      <c r="E76" s="34">
        <v>88.064526526474879</v>
      </c>
      <c r="F76" s="33"/>
      <c r="G76" s="34">
        <v>6.9003566595877572</v>
      </c>
      <c r="H76" s="33"/>
      <c r="I76" s="34">
        <v>89.200947828479954</v>
      </c>
      <c r="J76" s="33"/>
      <c r="K76" s="34">
        <v>24.252771191518875</v>
      </c>
      <c r="L76" s="35"/>
      <c r="M76" s="34">
        <v>47.118240128209337</v>
      </c>
      <c r="N76" s="35"/>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row>
    <row r="77" spans="1:111" s="26" customFormat="1" ht="15" customHeight="1" x14ac:dyDescent="0.25">
      <c r="A77" s="1"/>
      <c r="B77" s="3"/>
      <c r="D77" s="32">
        <v>43803</v>
      </c>
      <c r="E77" s="34">
        <v>87.811609433597681</v>
      </c>
      <c r="F77" s="33"/>
      <c r="G77" s="34">
        <v>6.9217477652324799</v>
      </c>
      <c r="H77" s="33"/>
      <c r="I77" s="34">
        <v>89.183107638914265</v>
      </c>
      <c r="J77" s="33"/>
      <c r="K77" s="34">
        <v>24.301276733901911</v>
      </c>
      <c r="L77" s="35"/>
      <c r="M77" s="34">
        <v>47.122951952222159</v>
      </c>
      <c r="N77" s="35"/>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row>
    <row r="78" spans="1:111" ht="15.75" x14ac:dyDescent="0.25">
      <c r="B78" s="36"/>
      <c r="D78" s="32">
        <v>43804</v>
      </c>
      <c r="E78" s="34">
        <v>87.427942257340291</v>
      </c>
      <c r="F78" s="33"/>
      <c r="G78" s="34">
        <v>6.9265929886681423</v>
      </c>
      <c r="H78" s="33"/>
      <c r="I78" s="34">
        <v>89.209862571205932</v>
      </c>
      <c r="J78" s="33"/>
      <c r="K78" s="34">
        <v>24.247813925087328</v>
      </c>
      <c r="L78" s="35"/>
      <c r="M78" s="34">
        <v>47.127664247417378</v>
      </c>
      <c r="N78" s="35"/>
    </row>
    <row r="79" spans="1:111" ht="15.75" x14ac:dyDescent="0.25">
      <c r="B79" s="36"/>
      <c r="D79" s="32">
        <v>43805</v>
      </c>
      <c r="E79" s="34">
        <v>86.328236028876546</v>
      </c>
      <c r="F79" s="33"/>
      <c r="G79" s="34">
        <v>6.9210517142772074</v>
      </c>
      <c r="H79" s="33"/>
      <c r="I79" s="34">
        <v>89.459650186405298</v>
      </c>
      <c r="J79" s="33"/>
      <c r="K79" s="34">
        <v>24.170220920527051</v>
      </c>
      <c r="L79" s="35"/>
      <c r="M79" s="34">
        <v>47.132377013842117</v>
      </c>
      <c r="N79" s="35"/>
    </row>
    <row r="80" spans="1:111" s="26" customFormat="1" x14ac:dyDescent="0.25">
      <c r="A80" s="1"/>
      <c r="B80" s="3"/>
      <c r="D80" s="32">
        <v>43808</v>
      </c>
      <c r="E80" s="34">
        <v>85.689420100668073</v>
      </c>
      <c r="F80" s="33"/>
      <c r="G80" s="34">
        <v>6.9328175021914786</v>
      </c>
      <c r="H80" s="33"/>
      <c r="I80" s="34">
        <v>89.388082466256165</v>
      </c>
      <c r="J80" s="33"/>
      <c r="K80" s="34">
        <v>24.179889008895259</v>
      </c>
      <c r="L80" s="35"/>
      <c r="M80" s="34">
        <v>47.137090251543498</v>
      </c>
      <c r="N80" s="35"/>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row>
    <row r="81" spans="1:111" s="26" customFormat="1" ht="15" customHeight="1" x14ac:dyDescent="0.25">
      <c r="A81" s="1"/>
      <c r="B81" s="3"/>
      <c r="D81" s="32">
        <v>43809</v>
      </c>
      <c r="E81" s="34">
        <v>86.013033812525549</v>
      </c>
      <c r="F81" s="33"/>
      <c r="G81" s="34">
        <v>6.9210317124377525</v>
      </c>
      <c r="H81" s="33"/>
      <c r="I81" s="34">
        <v>89.262939150803405</v>
      </c>
      <c r="J81" s="33"/>
      <c r="K81" s="34">
        <v>24.020301741436548</v>
      </c>
      <c r="L81" s="35"/>
      <c r="M81" s="34">
        <v>47.141803960568652</v>
      </c>
      <c r="N81" s="35"/>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row>
    <row r="82" spans="1:111" ht="15.75" x14ac:dyDescent="0.25">
      <c r="B82" s="36"/>
      <c r="D82" s="32">
        <v>43810</v>
      </c>
      <c r="E82" s="34">
        <v>86.994834594412993</v>
      </c>
      <c r="F82" s="33"/>
      <c r="G82" s="34">
        <v>6.916186990239046</v>
      </c>
      <c r="H82" s="33"/>
      <c r="I82" s="34">
        <v>89.182602505567687</v>
      </c>
      <c r="J82" s="33"/>
      <c r="K82" s="34">
        <v>23.977065198301961</v>
      </c>
      <c r="L82" s="35"/>
      <c r="M82" s="34">
        <v>47.146518140964709</v>
      </c>
      <c r="N82" s="35"/>
    </row>
    <row r="83" spans="1:111" ht="15.75" x14ac:dyDescent="0.25">
      <c r="B83" s="36"/>
      <c r="D83" s="32">
        <v>43811</v>
      </c>
      <c r="E83" s="34">
        <v>87.728143233485255</v>
      </c>
      <c r="F83" s="33"/>
      <c r="G83" s="34">
        <v>6.963908680471695</v>
      </c>
      <c r="H83" s="33"/>
      <c r="I83" s="34">
        <v>89.120174683813786</v>
      </c>
      <c r="J83" s="33"/>
      <c r="K83" s="34">
        <v>23.938701893984678</v>
      </c>
      <c r="L83" s="35"/>
      <c r="M83" s="34">
        <v>47.151232792778806</v>
      </c>
      <c r="N83" s="35"/>
    </row>
    <row r="84" spans="1:111" s="26" customFormat="1" x14ac:dyDescent="0.25">
      <c r="A84" s="1"/>
      <c r="B84" s="3"/>
      <c r="D84" s="32">
        <v>43812</v>
      </c>
      <c r="E84" s="34">
        <v>89.217055470077085</v>
      </c>
      <c r="F84" s="33"/>
      <c r="G84" s="34">
        <v>6.9694798074160715</v>
      </c>
      <c r="H84" s="33"/>
      <c r="I84" s="34">
        <v>89.111262666345411</v>
      </c>
      <c r="J84" s="33"/>
      <c r="K84" s="34">
        <v>23.814220644135958</v>
      </c>
      <c r="L84" s="35"/>
      <c r="M84" s="34">
        <v>47.155947916058082</v>
      </c>
      <c r="N84" s="35"/>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row>
    <row r="85" spans="1:111" s="26" customFormat="1" ht="15" customHeight="1" x14ac:dyDescent="0.25">
      <c r="A85" s="1"/>
      <c r="B85" s="3"/>
      <c r="D85" s="32">
        <v>43815</v>
      </c>
      <c r="E85" s="34">
        <v>90.204329089454362</v>
      </c>
      <c r="F85" s="33"/>
      <c r="G85" s="34">
        <v>6.96878285943533</v>
      </c>
      <c r="H85" s="33"/>
      <c r="I85" s="34">
        <v>89.298396317944736</v>
      </c>
      <c r="J85" s="33"/>
      <c r="K85" s="34">
        <v>23.707056651237348</v>
      </c>
      <c r="L85" s="35"/>
      <c r="M85" s="34">
        <v>47.160663510849687</v>
      </c>
      <c r="N85" s="35"/>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row>
    <row r="86" spans="1:111" ht="15.75" x14ac:dyDescent="0.25">
      <c r="B86" s="36"/>
      <c r="D86" s="32">
        <v>43816</v>
      </c>
      <c r="E86" s="34">
        <v>91.040362831162611</v>
      </c>
      <c r="F86" s="33"/>
      <c r="G86" s="34">
        <v>6.9429983628554188</v>
      </c>
      <c r="H86" s="33"/>
      <c r="I86" s="34">
        <v>89.369835034999085</v>
      </c>
      <c r="J86" s="33"/>
      <c r="K86" s="34">
        <v>23.635935481283635</v>
      </c>
      <c r="L86" s="35"/>
      <c r="M86" s="34">
        <v>47.165379577200774</v>
      </c>
      <c r="N86" s="35"/>
    </row>
    <row r="87" spans="1:111" ht="15.75" x14ac:dyDescent="0.25">
      <c r="B87" s="36"/>
      <c r="D87" s="32">
        <v>43817</v>
      </c>
      <c r="E87" s="34">
        <v>90.948207976211336</v>
      </c>
      <c r="F87" s="33"/>
      <c r="G87" s="34">
        <v>6.9256408669482807</v>
      </c>
      <c r="H87" s="33"/>
      <c r="I87" s="34">
        <v>89.29833916697109</v>
      </c>
      <c r="J87" s="33"/>
      <c r="K87" s="34">
        <v>23.661935010313048</v>
      </c>
      <c r="L87" s="35"/>
      <c r="M87" s="34">
        <v>47.170096115158493</v>
      </c>
      <c r="N87" s="35"/>
    </row>
    <row r="88" spans="1:111" s="26" customFormat="1" x14ac:dyDescent="0.25">
      <c r="A88" s="1"/>
      <c r="B88" s="3"/>
      <c r="D88" s="32">
        <v>43818</v>
      </c>
      <c r="E88" s="34">
        <v>93.284605341941798</v>
      </c>
      <c r="F88" s="33"/>
      <c r="G88" s="34">
        <v>6.938107020508788</v>
      </c>
      <c r="H88" s="33"/>
      <c r="I88" s="34">
        <v>89.325128668721177</v>
      </c>
      <c r="J88" s="33"/>
      <c r="K88" s="34">
        <v>23.661935010313048</v>
      </c>
      <c r="L88" s="35"/>
      <c r="M88" s="34">
        <v>47.174813124770012</v>
      </c>
      <c r="N88" s="35"/>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row>
    <row r="89" spans="1:111" s="26" customFormat="1" ht="15" customHeight="1" x14ac:dyDescent="0.25">
      <c r="A89" s="1"/>
      <c r="B89" s="3"/>
      <c r="D89" s="32">
        <v>43819</v>
      </c>
      <c r="E89" s="34">
        <v>93.610106717711204</v>
      </c>
      <c r="F89" s="33"/>
      <c r="G89" s="34">
        <v>6.9936118766728583</v>
      </c>
      <c r="H89" s="33"/>
      <c r="I89" s="34">
        <v>89.450183848857392</v>
      </c>
      <c r="J89" s="33"/>
      <c r="K89" s="34">
        <v>23.60987875329036</v>
      </c>
      <c r="L89" s="35"/>
      <c r="M89" s="34">
        <v>47.179530606082487</v>
      </c>
      <c r="N89" s="35"/>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row>
    <row r="90" spans="1:111" ht="15.75" x14ac:dyDescent="0.25">
      <c r="B90" s="36"/>
      <c r="D90" s="32">
        <v>43822</v>
      </c>
      <c r="E90" s="34">
        <v>93.610106717711204</v>
      </c>
      <c r="F90" s="33"/>
      <c r="G90" s="34">
        <v>7.0075991004262042</v>
      </c>
      <c r="H90" s="33"/>
      <c r="I90" s="34">
        <v>89.548579051091139</v>
      </c>
      <c r="J90" s="33"/>
      <c r="K90" s="34">
        <v>23.444609602017326</v>
      </c>
      <c r="L90" s="35"/>
      <c r="M90" s="34">
        <v>47.184248559143093</v>
      </c>
      <c r="N90" s="35"/>
    </row>
    <row r="91" spans="1:111" ht="15.75" x14ac:dyDescent="0.25">
      <c r="B91" s="36"/>
      <c r="D91" s="32">
        <v>43823</v>
      </c>
      <c r="E91" s="34">
        <v>93.610106717711204</v>
      </c>
      <c r="F91" s="33"/>
      <c r="G91" s="34">
        <v>7.0279211378174393</v>
      </c>
      <c r="H91" s="33"/>
      <c r="I91" s="34">
        <v>89.611263056426893</v>
      </c>
      <c r="J91" s="33"/>
      <c r="K91" s="34">
        <v>23.416476070494905</v>
      </c>
      <c r="L91" s="35"/>
      <c r="M91" s="34">
        <v>47.188966983999009</v>
      </c>
      <c r="N91" s="35"/>
    </row>
    <row r="92" spans="1:111" s="26" customFormat="1" x14ac:dyDescent="0.25">
      <c r="A92" s="1"/>
      <c r="B92" s="3"/>
      <c r="D92" s="32">
        <v>43824</v>
      </c>
      <c r="E92" s="34">
        <v>93.610106717711204</v>
      </c>
      <c r="F92" s="33"/>
      <c r="G92" s="34">
        <v>7.026515553589876</v>
      </c>
      <c r="H92" s="33"/>
      <c r="I92" s="34">
        <v>89.629185309038178</v>
      </c>
      <c r="J92" s="33"/>
      <c r="K92" s="34">
        <v>23.407109480066708</v>
      </c>
      <c r="L92" s="35"/>
      <c r="M92" s="34">
        <v>47.193685880697409</v>
      </c>
      <c r="N92" s="35"/>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row>
    <row r="93" spans="1:111" s="26" customFormat="1" ht="15" customHeight="1" x14ac:dyDescent="0.25">
      <c r="A93" s="1"/>
      <c r="B93" s="3"/>
      <c r="D93" s="32">
        <v>43825</v>
      </c>
      <c r="E93" s="34">
        <v>93.434477999666726</v>
      </c>
      <c r="F93" s="33"/>
      <c r="G93" s="34">
        <v>6.9977068398201574</v>
      </c>
      <c r="H93" s="33"/>
      <c r="I93" s="34">
        <v>89.871184109372578</v>
      </c>
      <c r="J93" s="33"/>
      <c r="K93" s="34">
        <v>23.346250995418533</v>
      </c>
      <c r="L93" s="35"/>
      <c r="M93" s="34">
        <v>47.198405249285479</v>
      </c>
      <c r="N93" s="35"/>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row>
    <row r="94" spans="1:111" ht="15.75" x14ac:dyDescent="0.25">
      <c r="B94" s="36"/>
      <c r="D94" s="32">
        <v>43826</v>
      </c>
      <c r="E94" s="34">
        <v>92.387155904197584</v>
      </c>
      <c r="F94" s="33"/>
      <c r="G94" s="34">
        <v>6.9585196815171644</v>
      </c>
      <c r="H94" s="33"/>
      <c r="I94" s="34">
        <v>90.257630201042872</v>
      </c>
      <c r="J94" s="33"/>
      <c r="K94" s="34">
        <v>23.439635999400206</v>
      </c>
      <c r="L94" s="35"/>
      <c r="M94" s="34">
        <v>47.203125089810406</v>
      </c>
      <c r="N94" s="35"/>
    </row>
    <row r="95" spans="1:111" ht="15.75" x14ac:dyDescent="0.25">
      <c r="B95" s="36"/>
      <c r="D95" s="32">
        <v>43829</v>
      </c>
      <c r="E95" s="34">
        <v>92.387155904197584</v>
      </c>
      <c r="F95" s="33"/>
      <c r="G95" s="34">
        <v>6.9167685634280618</v>
      </c>
      <c r="H95" s="33"/>
      <c r="I95" s="34">
        <v>90.555480380706314</v>
      </c>
      <c r="J95" s="33"/>
      <c r="K95" s="34">
        <v>23.327125746603084</v>
      </c>
      <c r="L95" s="35"/>
      <c r="M95" s="34">
        <v>47.207845402319386</v>
      </c>
      <c r="N95" s="35"/>
    </row>
    <row r="96" spans="1:111" s="26" customFormat="1" x14ac:dyDescent="0.25">
      <c r="A96" s="1"/>
      <c r="B96" s="3"/>
      <c r="D96" s="32">
        <v>43830</v>
      </c>
      <c r="E96" s="34">
        <v>92.387155904197584</v>
      </c>
      <c r="F96" s="33"/>
      <c r="G96" s="34">
        <v>6.9541191136705738</v>
      </c>
      <c r="H96" s="33"/>
      <c r="I96" s="34">
        <v>90.537369284630174</v>
      </c>
      <c r="J96" s="33"/>
      <c r="K96" s="34">
        <v>23.385443560969591</v>
      </c>
      <c r="L96" s="35"/>
      <c r="M96" s="34">
        <v>47.212566186859618</v>
      </c>
      <c r="N96" s="35"/>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row>
    <row r="97" spans="1:111" s="26" customFormat="1" ht="15" customHeight="1" x14ac:dyDescent="0.25">
      <c r="A97" s="1"/>
      <c r="B97" s="3"/>
      <c r="D97" s="32">
        <v>43831</v>
      </c>
      <c r="E97" s="34">
        <v>92.387155904197584</v>
      </c>
      <c r="F97" s="33"/>
      <c r="G97" s="34">
        <v>6.9680273518979146</v>
      </c>
      <c r="H97" s="33"/>
      <c r="I97" s="34">
        <v>90.618852916986327</v>
      </c>
      <c r="J97" s="33"/>
      <c r="K97" s="34">
        <v>23.443907169872013</v>
      </c>
      <c r="L97" s="35"/>
      <c r="M97" s="34">
        <v>47.217287443478305</v>
      </c>
      <c r="N97" s="35"/>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row>
    <row r="98" spans="1:111" ht="15.75" x14ac:dyDescent="0.25">
      <c r="B98" s="36"/>
      <c r="D98" s="32">
        <v>43832</v>
      </c>
      <c r="E98" s="34">
        <v>93.745012557112872</v>
      </c>
      <c r="F98" s="33"/>
      <c r="G98" s="34">
        <v>7.0216811625075284</v>
      </c>
      <c r="H98" s="33"/>
      <c r="I98" s="34">
        <v>90.464800867027449</v>
      </c>
      <c r="J98" s="33"/>
      <c r="K98" s="34">
        <v>23.500172547079703</v>
      </c>
      <c r="L98" s="35"/>
      <c r="M98" s="34">
        <v>47.222009172222656</v>
      </c>
      <c r="N98" s="35"/>
    </row>
    <row r="99" spans="1:111" ht="15.75" x14ac:dyDescent="0.25">
      <c r="B99" s="36"/>
      <c r="D99" s="32">
        <v>43833</v>
      </c>
      <c r="E99" s="34">
        <v>93.688667084452177</v>
      </c>
      <c r="F99" s="33"/>
      <c r="G99" s="34">
        <v>7.0069356320662628</v>
      </c>
      <c r="H99" s="33"/>
      <c r="I99" s="34">
        <v>90.727148789541815</v>
      </c>
      <c r="J99" s="33"/>
      <c r="K99" s="34">
        <v>23.568323047466233</v>
      </c>
      <c r="L99" s="35"/>
      <c r="M99" s="34">
        <v>47.226731373139877</v>
      </c>
      <c r="N99" s="35"/>
    </row>
    <row r="100" spans="1:111" s="26" customFormat="1" x14ac:dyDescent="0.25">
      <c r="A100" s="1"/>
      <c r="B100" s="3"/>
      <c r="D100" s="32">
        <v>43836</v>
      </c>
      <c r="E100" s="34">
        <v>94.367493054217874</v>
      </c>
      <c r="F100" s="33"/>
      <c r="G100" s="34">
        <v>7.0013300835606094</v>
      </c>
      <c r="H100" s="33"/>
      <c r="I100" s="34">
        <v>90.854166797847185</v>
      </c>
      <c r="J100" s="33"/>
      <c r="K100" s="34">
        <v>23.575393544380471</v>
      </c>
      <c r="L100" s="35"/>
      <c r="M100" s="34">
        <v>47.231454046277193</v>
      </c>
      <c r="N100" s="35"/>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row>
    <row r="101" spans="1:111" s="26" customFormat="1" ht="15" customHeight="1" x14ac:dyDescent="0.25">
      <c r="A101" s="1"/>
      <c r="B101" s="3"/>
      <c r="D101" s="32">
        <v>43837</v>
      </c>
      <c r="E101" s="34">
        <v>95.48411653320855</v>
      </c>
      <c r="F101" s="33"/>
      <c r="G101" s="34">
        <v>7.0251346058447162</v>
      </c>
      <c r="H101" s="33"/>
      <c r="I101" s="34">
        <v>90.699714714290835</v>
      </c>
      <c r="J101" s="33"/>
      <c r="K101" s="34">
        <v>23.591896319861537</v>
      </c>
      <c r="L101" s="35"/>
      <c r="M101" s="34">
        <v>47.236177191681818</v>
      </c>
      <c r="N101" s="35"/>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row>
    <row r="102" spans="1:111" ht="15.75" x14ac:dyDescent="0.25">
      <c r="B102" s="36"/>
      <c r="D102" s="32">
        <v>43838</v>
      </c>
      <c r="E102" s="34">
        <v>95.486696768014625</v>
      </c>
      <c r="F102" s="33"/>
      <c r="G102" s="34">
        <v>7.0651778730980315</v>
      </c>
      <c r="H102" s="33"/>
      <c r="I102" s="34">
        <v>90.291565998076535</v>
      </c>
      <c r="J102" s="33"/>
      <c r="K102" s="34">
        <v>23.738166077044678</v>
      </c>
      <c r="L102" s="35"/>
      <c r="M102" s="34">
        <v>47.240900809400983</v>
      </c>
      <c r="N102" s="35"/>
    </row>
    <row r="103" spans="1:111" ht="15.75" x14ac:dyDescent="0.25">
      <c r="B103" s="36"/>
      <c r="D103" s="32">
        <v>43839</v>
      </c>
      <c r="E103" s="34">
        <v>94.734419541298593</v>
      </c>
      <c r="F103" s="33"/>
      <c r="G103" s="34">
        <v>7.0941451023777331</v>
      </c>
      <c r="H103" s="33"/>
      <c r="I103" s="34">
        <v>90.454090816873077</v>
      </c>
      <c r="J103" s="33"/>
      <c r="K103" s="34">
        <v>23.704932644536818</v>
      </c>
      <c r="L103" s="35"/>
      <c r="M103" s="34">
        <v>47.245624899481925</v>
      </c>
      <c r="N103" s="35"/>
    </row>
    <row r="104" spans="1:111" s="26" customFormat="1" x14ac:dyDescent="0.25">
      <c r="A104" s="1"/>
      <c r="B104" s="3"/>
      <c r="D104" s="32">
        <v>43840</v>
      </c>
      <c r="E104" s="34">
        <v>94.666492396479782</v>
      </c>
      <c r="F104" s="33"/>
      <c r="G104" s="34">
        <v>7.1480606051558047</v>
      </c>
      <c r="H104" s="33"/>
      <c r="I104" s="34">
        <v>90.300318862484389</v>
      </c>
      <c r="J104" s="33"/>
      <c r="K104" s="34">
        <v>23.66226376577665</v>
      </c>
      <c r="L104" s="35"/>
      <c r="M104" s="34">
        <v>47.250349461971872</v>
      </c>
      <c r="N104" s="35"/>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row>
    <row r="105" spans="1:111" s="26" customFormat="1" ht="15" customHeight="1" x14ac:dyDescent="0.25">
      <c r="A105" s="1"/>
      <c r="B105" s="3"/>
      <c r="D105" s="32">
        <v>43843</v>
      </c>
      <c r="E105" s="34">
        <v>94.571669808934686</v>
      </c>
      <c r="F105" s="33"/>
      <c r="G105" s="34">
        <v>7.1466309930347736</v>
      </c>
      <c r="H105" s="33"/>
      <c r="I105" s="34">
        <v>90.444799372664363</v>
      </c>
      <c r="J105" s="33"/>
      <c r="K105" s="34">
        <v>23.716686972437937</v>
      </c>
      <c r="L105" s="35"/>
      <c r="M105" s="34">
        <v>47.25507449691807</v>
      </c>
      <c r="N105" s="35"/>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row>
    <row r="106" spans="1:111" ht="15.75" x14ac:dyDescent="0.25">
      <c r="B106" s="36"/>
      <c r="D106" s="32">
        <v>43844</v>
      </c>
      <c r="E106" s="34">
        <v>94.380170874248662</v>
      </c>
      <c r="F106" s="33"/>
      <c r="G106" s="34">
        <v>7.1344817203466144</v>
      </c>
      <c r="H106" s="33"/>
      <c r="I106" s="34">
        <v>90.453843852601622</v>
      </c>
      <c r="J106" s="33"/>
      <c r="K106" s="34">
        <v>23.723801978529668</v>
      </c>
      <c r="L106" s="35"/>
      <c r="M106" s="34">
        <v>47.259800004367762</v>
      </c>
      <c r="N106" s="35"/>
    </row>
    <row r="107" spans="1:111" ht="15.75" x14ac:dyDescent="0.25">
      <c r="B107" s="36"/>
      <c r="D107" s="32">
        <v>43845</v>
      </c>
      <c r="E107" s="34">
        <v>93.977288591903815</v>
      </c>
      <c r="F107" s="33"/>
      <c r="G107" s="34">
        <v>7.15374482099155</v>
      </c>
      <c r="H107" s="33"/>
      <c r="I107" s="34">
        <v>90.408616930675322</v>
      </c>
      <c r="J107" s="33"/>
      <c r="K107" s="34">
        <v>23.66923723397905</v>
      </c>
      <c r="L107" s="35"/>
      <c r="M107" s="34">
        <v>47.264525984368198</v>
      </c>
      <c r="N107" s="35"/>
    </row>
    <row r="108" spans="1:111" s="26" customFormat="1" x14ac:dyDescent="0.25">
      <c r="A108" s="1"/>
      <c r="B108" s="3"/>
      <c r="D108" s="32">
        <v>43846</v>
      </c>
      <c r="E108" s="34">
        <v>93.361464420778134</v>
      </c>
      <c r="F108" s="33"/>
      <c r="G108" s="34">
        <v>7.177352178900823</v>
      </c>
      <c r="H108" s="33"/>
      <c r="I108" s="34">
        <v>90.218758835120909</v>
      </c>
      <c r="J108" s="33"/>
      <c r="K108" s="34">
        <v>23.56745951387294</v>
      </c>
      <c r="L108" s="35"/>
      <c r="M108" s="34">
        <v>47.269252436966632</v>
      </c>
      <c r="N108" s="35"/>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row>
    <row r="109" spans="1:111" s="26" customFormat="1" ht="15" customHeight="1" x14ac:dyDescent="0.25">
      <c r="A109" s="1"/>
      <c r="B109" s="3"/>
      <c r="D109" s="32">
        <v>43847</v>
      </c>
      <c r="E109" s="34">
        <v>91.306115846264902</v>
      </c>
      <c r="F109" s="33"/>
      <c r="G109" s="34">
        <v>7.1852472662976146</v>
      </c>
      <c r="H109" s="33"/>
      <c r="I109" s="34">
        <v>90.354086973373597</v>
      </c>
      <c r="J109" s="33"/>
      <c r="K109" s="34">
        <v>23.492043643428548</v>
      </c>
      <c r="L109" s="35"/>
      <c r="M109" s="34">
        <v>47.273979362210326</v>
      </c>
      <c r="N109" s="35"/>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row>
    <row r="110" spans="1:111" ht="15.75" x14ac:dyDescent="0.25">
      <c r="B110" s="36"/>
      <c r="D110" s="32">
        <v>43850</v>
      </c>
      <c r="E110" s="34">
        <v>90.979651611670562</v>
      </c>
      <c r="F110" s="33"/>
      <c r="G110" s="34">
        <v>7.1881213652041334</v>
      </c>
      <c r="H110" s="33"/>
      <c r="I110" s="34">
        <v>90.616113825596372</v>
      </c>
      <c r="J110" s="33"/>
      <c r="K110" s="34">
        <v>23.456805577963408</v>
      </c>
      <c r="L110" s="35"/>
      <c r="M110" s="34">
        <v>47.278706760146548</v>
      </c>
      <c r="N110" s="35"/>
    </row>
    <row r="111" spans="1:111" ht="15.75" x14ac:dyDescent="0.25">
      <c r="B111" s="36"/>
      <c r="D111" s="32">
        <v>43851</v>
      </c>
      <c r="E111" s="34">
        <v>92.19728133786451</v>
      </c>
      <c r="F111" s="33"/>
      <c r="G111" s="34">
        <v>7.1859649287945722</v>
      </c>
      <c r="H111" s="33"/>
      <c r="I111" s="34">
        <v>90.561744157301007</v>
      </c>
      <c r="J111" s="33"/>
      <c r="K111" s="34">
        <v>23.426311730712055</v>
      </c>
      <c r="L111" s="35"/>
      <c r="M111" s="34">
        <v>47.283434630822562</v>
      </c>
      <c r="N111" s="35"/>
    </row>
    <row r="112" spans="1:111" s="26" customFormat="1" ht="15.75" x14ac:dyDescent="0.25">
      <c r="A112" s="1"/>
      <c r="B112" s="36"/>
      <c r="D112" s="32">
        <v>43852</v>
      </c>
      <c r="E112" s="34">
        <v>90.679031591143641</v>
      </c>
      <c r="F112" s="33"/>
      <c r="G112" s="34">
        <v>7.2089600165667154</v>
      </c>
      <c r="H112" s="33"/>
      <c r="I112" s="34">
        <v>90.398733017817861</v>
      </c>
      <c r="J112" s="33"/>
      <c r="K112" s="34">
        <v>23.398200156635202</v>
      </c>
      <c r="L112" s="35"/>
      <c r="M112" s="34">
        <v>47.28816297428564</v>
      </c>
      <c r="N112" s="35"/>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row>
    <row r="113" spans="1:111" s="26" customFormat="1" ht="15" customHeight="1" x14ac:dyDescent="0.25">
      <c r="A113" s="1"/>
      <c r="B113" s="36"/>
      <c r="D113" s="32">
        <v>43853</v>
      </c>
      <c r="E113" s="34">
        <v>91.283669800578565</v>
      </c>
      <c r="F113" s="33"/>
      <c r="G113" s="34">
        <v>7.228424208611445</v>
      </c>
      <c r="H113" s="33"/>
      <c r="I113" s="34">
        <v>90.552410863948154</v>
      </c>
      <c r="J113" s="33"/>
      <c r="K113" s="34">
        <v>23.377141776494231</v>
      </c>
      <c r="L113" s="35"/>
      <c r="M113" s="34">
        <v>47.29289179058307</v>
      </c>
      <c r="N113" s="35"/>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row>
    <row r="114" spans="1:111" ht="15.75" x14ac:dyDescent="0.25">
      <c r="B114" s="36"/>
      <c r="D114" s="32">
        <v>43854</v>
      </c>
      <c r="E114" s="34">
        <v>88.849340576874198</v>
      </c>
      <c r="F114" s="33"/>
      <c r="G114" s="34">
        <v>7.1958962996726941</v>
      </c>
      <c r="H114" s="33"/>
      <c r="I114" s="34">
        <v>90.914620507403953</v>
      </c>
      <c r="J114" s="33"/>
      <c r="K114" s="34">
        <v>23.451948630179015</v>
      </c>
      <c r="L114" s="35"/>
      <c r="M114" s="34">
        <v>47.297621079762131</v>
      </c>
      <c r="N114" s="35"/>
    </row>
    <row r="115" spans="1:111" ht="15.75" x14ac:dyDescent="0.25">
      <c r="B115" s="36"/>
      <c r="D115" s="32">
        <v>43857</v>
      </c>
      <c r="E115" s="34">
        <v>89.822811917047801</v>
      </c>
      <c r="F115" s="33"/>
      <c r="G115" s="34">
        <v>7.2095685026420719</v>
      </c>
      <c r="H115" s="33"/>
      <c r="I115" s="34">
        <v>90.960077817657648</v>
      </c>
      <c r="J115" s="33"/>
      <c r="K115" s="34">
        <v>23.482436163398248</v>
      </c>
      <c r="L115" s="35"/>
      <c r="M115" s="34">
        <v>47.302350841870108</v>
      </c>
      <c r="N115" s="35"/>
    </row>
    <row r="116" spans="1:111" ht="15.75" x14ac:dyDescent="0.25">
      <c r="B116" s="36"/>
      <c r="D116" s="32">
        <v>43858</v>
      </c>
      <c r="E116" s="34">
        <v>89.822811917047801</v>
      </c>
      <c r="F116" s="33"/>
      <c r="G116" s="34">
        <v>7.2095685026420719</v>
      </c>
      <c r="H116" s="33"/>
      <c r="I116" s="34">
        <v>90.960077817657648</v>
      </c>
      <c r="J116" s="33"/>
      <c r="K116" s="34">
        <v>23.482436163398248</v>
      </c>
      <c r="L116" s="33"/>
      <c r="M116" s="34">
        <v>47.302350841870108</v>
      </c>
      <c r="N116" s="33"/>
    </row>
    <row r="117" spans="1:111" s="26" customFormat="1" ht="15" customHeight="1" x14ac:dyDescent="0.25">
      <c r="A117" s="42"/>
      <c r="B117" s="42"/>
      <c r="C117" s="42"/>
      <c r="D117" s="43"/>
      <c r="E117" s="44"/>
      <c r="F117" s="44"/>
      <c r="G117" s="44"/>
      <c r="H117" s="44"/>
      <c r="I117" s="44"/>
      <c r="J117" s="44"/>
      <c r="K117" s="42"/>
      <c r="L117" s="42"/>
      <c r="M117" s="42"/>
      <c r="N117" s="42"/>
      <c r="O117" s="42"/>
      <c r="P117" s="42"/>
      <c r="Q117" s="42"/>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row>
    <row r="118" spans="1:111" ht="15.75" x14ac:dyDescent="0.25">
      <c r="A118" s="42"/>
      <c r="B118" s="45"/>
      <c r="C118" s="42"/>
      <c r="D118" s="105"/>
      <c r="E118" s="105"/>
      <c r="F118" s="105"/>
      <c r="G118" s="105"/>
      <c r="H118" s="105"/>
      <c r="I118" s="46"/>
      <c r="J118" s="46"/>
      <c r="K118" s="44"/>
      <c r="L118" s="44"/>
      <c r="M118" s="44"/>
      <c r="N118" s="44"/>
      <c r="O118" s="44"/>
      <c r="P118" s="44"/>
      <c r="Q118" s="44"/>
    </row>
    <row r="119" spans="1:111" ht="16.5" customHeight="1" x14ac:dyDescent="0.25">
      <c r="A119" s="42"/>
      <c r="B119" s="45"/>
      <c r="C119" s="42"/>
      <c r="D119" s="106"/>
      <c r="E119" s="106"/>
      <c r="F119" s="106"/>
      <c r="G119" s="106"/>
      <c r="H119" s="106"/>
      <c r="I119" s="106"/>
      <c r="J119" s="47"/>
      <c r="K119" s="48"/>
      <c r="L119" s="44"/>
      <c r="M119" s="48"/>
      <c r="N119" s="44"/>
      <c r="O119" s="44"/>
      <c r="P119" s="44"/>
      <c r="Q119" s="44"/>
    </row>
    <row r="120" spans="1:111" s="26" customFormat="1" x14ac:dyDescent="0.25">
      <c r="A120" s="42"/>
      <c r="B120" s="42"/>
      <c r="C120" s="42"/>
      <c r="D120" s="106"/>
      <c r="E120" s="106"/>
      <c r="F120" s="106"/>
      <c r="G120" s="106"/>
      <c r="H120" s="106"/>
      <c r="I120" s="106"/>
      <c r="J120" s="47"/>
      <c r="K120" s="42"/>
      <c r="L120" s="42"/>
      <c r="M120" s="42"/>
      <c r="N120" s="42"/>
      <c r="O120" s="42"/>
      <c r="P120" s="42"/>
      <c r="Q120" s="42"/>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row>
    <row r="121" spans="1:111" s="26" customFormat="1" ht="15" customHeight="1" x14ac:dyDescent="0.25">
      <c r="A121" s="42"/>
      <c r="B121" s="42"/>
      <c r="C121" s="42"/>
      <c r="D121" s="49"/>
      <c r="E121" s="48"/>
      <c r="F121" s="48"/>
      <c r="G121" s="48"/>
      <c r="H121" s="48"/>
      <c r="I121" s="48"/>
      <c r="J121" s="48"/>
      <c r="K121" s="42"/>
      <c r="L121" s="42"/>
      <c r="M121" s="42"/>
      <c r="N121" s="42"/>
      <c r="O121" s="42"/>
      <c r="P121" s="42"/>
      <c r="Q121" s="42"/>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row>
    <row r="122" spans="1:111" ht="15.75" x14ac:dyDescent="0.25">
      <c r="A122" s="42"/>
      <c r="B122" s="45"/>
      <c r="C122" s="42"/>
      <c r="D122" s="44"/>
      <c r="E122" s="42"/>
      <c r="F122" s="42"/>
      <c r="G122" s="42"/>
      <c r="H122" s="42"/>
      <c r="I122" s="42"/>
      <c r="J122" s="42"/>
      <c r="K122" s="44"/>
      <c r="L122" s="44"/>
      <c r="M122" s="44"/>
      <c r="N122" s="44"/>
      <c r="O122" s="44"/>
      <c r="P122" s="44"/>
      <c r="Q122" s="44"/>
    </row>
    <row r="123" spans="1:111" ht="15.75" x14ac:dyDescent="0.25">
      <c r="A123" s="42"/>
      <c r="B123" s="45"/>
      <c r="C123" s="42"/>
      <c r="D123" s="49"/>
      <c r="E123" s="50"/>
      <c r="F123" s="50"/>
      <c r="G123" s="51"/>
      <c r="H123" s="42"/>
      <c r="I123" s="42"/>
      <c r="J123" s="42"/>
      <c r="K123" s="44"/>
      <c r="L123" s="44"/>
      <c r="M123" s="44"/>
      <c r="N123" s="44"/>
      <c r="O123" s="44"/>
      <c r="P123" s="44"/>
      <c r="Q123" s="44"/>
    </row>
    <row r="124" spans="1:111" s="26" customFormat="1" ht="15.75" x14ac:dyDescent="0.25">
      <c r="A124" s="42"/>
      <c r="B124" s="45"/>
      <c r="C124" s="42"/>
      <c r="D124" s="49"/>
      <c r="E124" s="48"/>
      <c r="F124" s="48"/>
      <c r="G124" s="48"/>
      <c r="H124" s="48"/>
      <c r="I124" s="48"/>
      <c r="J124" s="48"/>
      <c r="K124" s="52"/>
      <c r="L124" s="42"/>
      <c r="M124" s="52"/>
      <c r="N124" s="42"/>
      <c r="O124" s="42"/>
      <c r="P124" s="42"/>
      <c r="Q124" s="42"/>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row>
    <row r="125" spans="1:111" s="26" customFormat="1" ht="15" customHeight="1" x14ac:dyDescent="0.25">
      <c r="A125" s="42"/>
      <c r="B125" s="45"/>
      <c r="C125" s="42"/>
      <c r="D125" s="105"/>
      <c r="E125" s="105"/>
      <c r="F125" s="105"/>
      <c r="G125" s="105"/>
      <c r="H125" s="105"/>
      <c r="I125" s="46"/>
      <c r="J125" s="46"/>
      <c r="K125" s="44"/>
      <c r="L125" s="44"/>
      <c r="M125" s="44"/>
      <c r="N125" s="44"/>
      <c r="O125" s="42"/>
      <c r="P125" s="42"/>
      <c r="Q125" s="42"/>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row>
    <row r="126" spans="1:111" ht="15.75" customHeight="1" x14ac:dyDescent="0.25">
      <c r="A126" s="42"/>
      <c r="B126" s="45"/>
      <c r="C126" s="42"/>
      <c r="D126" s="106"/>
      <c r="E126" s="106"/>
      <c r="F126" s="106"/>
      <c r="G126" s="106"/>
      <c r="H126" s="106"/>
      <c r="I126" s="106"/>
      <c r="J126" s="47"/>
      <c r="K126" s="48"/>
      <c r="L126" s="44"/>
      <c r="M126" s="48"/>
      <c r="N126" s="44"/>
      <c r="O126" s="44"/>
      <c r="P126" s="44"/>
      <c r="Q126" s="44"/>
    </row>
    <row r="127" spans="1:111" x14ac:dyDescent="0.25">
      <c r="A127" s="42"/>
      <c r="B127" s="42"/>
      <c r="C127" s="42"/>
      <c r="D127" s="53"/>
      <c r="E127" s="53"/>
      <c r="F127" s="53"/>
      <c r="G127" s="53"/>
      <c r="H127" s="53"/>
      <c r="I127" s="53"/>
      <c r="J127" s="47"/>
      <c r="K127" s="42"/>
      <c r="L127" s="42"/>
      <c r="M127" s="42"/>
      <c r="N127" s="42"/>
      <c r="O127" s="44"/>
      <c r="P127" s="44"/>
      <c r="Q127" s="44"/>
    </row>
    <row r="128" spans="1:111" ht="15.75" x14ac:dyDescent="0.25">
      <c r="A128" s="42"/>
      <c r="B128" s="45"/>
      <c r="C128" s="42"/>
      <c r="D128" s="49"/>
      <c r="E128" s="42"/>
      <c r="F128" s="42"/>
      <c r="G128" s="42"/>
      <c r="H128" s="42"/>
      <c r="I128" s="42"/>
      <c r="J128" s="42"/>
      <c r="K128" s="42"/>
      <c r="L128" s="44"/>
      <c r="M128" s="42"/>
      <c r="N128" s="44"/>
      <c r="O128" s="44"/>
      <c r="P128" s="44"/>
      <c r="Q128" s="44"/>
    </row>
    <row r="129" spans="1:111" s="26" customFormat="1" x14ac:dyDescent="0.25">
      <c r="A129" s="42"/>
      <c r="B129" s="42"/>
      <c r="C129" s="42"/>
      <c r="D129" s="49"/>
      <c r="E129" s="50"/>
      <c r="F129" s="42"/>
      <c r="G129" s="42"/>
      <c r="H129" s="42"/>
      <c r="I129" s="42"/>
      <c r="J129" s="42"/>
      <c r="K129" s="42"/>
      <c r="L129" s="42"/>
      <c r="M129" s="42"/>
      <c r="N129" s="42"/>
      <c r="O129" s="42"/>
      <c r="P129" s="42"/>
      <c r="Q129" s="42"/>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row>
    <row r="130" spans="1:111" s="26" customFormat="1" ht="15" customHeight="1" x14ac:dyDescent="0.25">
      <c r="A130" s="42"/>
      <c r="B130" s="42"/>
      <c r="C130" s="42"/>
      <c r="D130" s="49"/>
      <c r="E130" s="48"/>
      <c r="F130" s="48"/>
      <c r="G130" s="48"/>
      <c r="H130" s="48"/>
      <c r="I130" s="48"/>
      <c r="J130" s="48"/>
      <c r="K130" s="48"/>
      <c r="L130" s="42"/>
      <c r="M130" s="48"/>
      <c r="N130" s="42"/>
      <c r="O130" s="42"/>
      <c r="P130" s="42"/>
      <c r="Q130" s="42"/>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row>
    <row r="131" spans="1:111" ht="15.75" x14ac:dyDescent="0.25">
      <c r="A131" s="42"/>
      <c r="B131" s="45"/>
      <c r="C131" s="42"/>
      <c r="D131" s="105"/>
      <c r="E131" s="105"/>
      <c r="F131" s="105"/>
      <c r="G131" s="105"/>
      <c r="H131" s="105"/>
      <c r="I131" s="46"/>
      <c r="J131" s="46"/>
      <c r="K131" s="44"/>
      <c r="L131" s="44"/>
      <c r="M131" s="44"/>
      <c r="N131" s="44"/>
      <c r="O131" s="44"/>
      <c r="P131" s="44"/>
      <c r="Q131" s="44"/>
    </row>
    <row r="132" spans="1:111" ht="15.75" customHeight="1" x14ac:dyDescent="0.25">
      <c r="A132" s="42"/>
      <c r="B132" s="45"/>
      <c r="C132" s="42"/>
      <c r="D132" s="106"/>
      <c r="E132" s="106"/>
      <c r="F132" s="106"/>
      <c r="G132" s="106"/>
      <c r="H132" s="106"/>
      <c r="I132" s="106"/>
      <c r="J132" s="47"/>
      <c r="K132" s="48"/>
      <c r="L132" s="44"/>
      <c r="M132" s="48"/>
      <c r="N132" s="44"/>
      <c r="O132" s="44"/>
      <c r="P132" s="44"/>
      <c r="Q132" s="44"/>
    </row>
    <row r="133" spans="1:111" s="26" customFormat="1" x14ac:dyDescent="0.25">
      <c r="A133" s="42"/>
      <c r="B133" s="42"/>
      <c r="C133" s="42"/>
      <c r="D133" s="106"/>
      <c r="E133" s="106"/>
      <c r="F133" s="106"/>
      <c r="G133" s="106"/>
      <c r="H133" s="106"/>
      <c r="I133" s="106"/>
      <c r="J133" s="47"/>
      <c r="K133" s="42"/>
      <c r="L133" s="42"/>
      <c r="M133" s="42"/>
      <c r="N133" s="42"/>
      <c r="O133" s="42"/>
      <c r="P133" s="42"/>
      <c r="Q133" s="42"/>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row>
    <row r="134" spans="1:111" s="26" customFormat="1" ht="15" customHeight="1" x14ac:dyDescent="0.25">
      <c r="A134" s="42"/>
      <c r="B134" s="42"/>
      <c r="C134" s="42"/>
      <c r="D134" s="49"/>
      <c r="E134" s="48"/>
      <c r="F134" s="48"/>
      <c r="G134" s="48"/>
      <c r="H134" s="48"/>
      <c r="I134" s="48"/>
      <c r="J134" s="48"/>
      <c r="K134" s="48"/>
      <c r="L134" s="42"/>
      <c r="M134" s="48"/>
      <c r="N134" s="42"/>
      <c r="O134" s="42"/>
      <c r="P134" s="42"/>
      <c r="Q134" s="42"/>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row>
    <row r="135" spans="1:111" ht="15.75" x14ac:dyDescent="0.25">
      <c r="A135" s="42"/>
      <c r="B135" s="45"/>
      <c r="C135" s="42"/>
      <c r="D135" s="44"/>
      <c r="E135" s="42"/>
      <c r="F135" s="42"/>
      <c r="G135" s="42"/>
      <c r="H135" s="48"/>
      <c r="I135" s="48"/>
      <c r="J135" s="48"/>
      <c r="K135" s="48"/>
      <c r="L135" s="44"/>
      <c r="M135" s="48"/>
      <c r="N135" s="44"/>
      <c r="O135" s="44"/>
      <c r="P135" s="44"/>
      <c r="Q135" s="44"/>
    </row>
    <row r="136" spans="1:111" ht="15.75" x14ac:dyDescent="0.25">
      <c r="A136" s="42"/>
      <c r="B136" s="45"/>
      <c r="C136" s="42"/>
      <c r="D136" s="49"/>
      <c r="E136" s="54"/>
      <c r="F136" s="54"/>
      <c r="G136" s="54"/>
      <c r="H136" s="48"/>
      <c r="I136" s="48"/>
      <c r="J136" s="48"/>
      <c r="K136" s="42"/>
      <c r="L136" s="44"/>
      <c r="M136" s="42"/>
      <c r="N136" s="44"/>
      <c r="O136" s="44"/>
      <c r="P136" s="44"/>
      <c r="Q136" s="44"/>
    </row>
    <row r="137" spans="1:111" x14ac:dyDescent="0.25">
      <c r="A137" s="42"/>
      <c r="B137" s="42"/>
      <c r="C137" s="42"/>
      <c r="D137" s="42"/>
      <c r="E137" s="44"/>
      <c r="F137" s="44"/>
      <c r="G137" s="44"/>
      <c r="H137" s="44"/>
      <c r="I137" s="44"/>
      <c r="J137" s="44"/>
      <c r="K137" s="44"/>
      <c r="L137" s="44"/>
      <c r="M137" s="44"/>
      <c r="N137" s="44"/>
      <c r="O137" s="44"/>
      <c r="P137" s="44"/>
      <c r="Q137" s="44"/>
    </row>
    <row r="138" spans="1:111" x14ac:dyDescent="0.25">
      <c r="A138" s="42"/>
      <c r="B138" s="42"/>
      <c r="C138" s="42"/>
      <c r="D138" s="42"/>
      <c r="E138" s="44"/>
      <c r="F138" s="44"/>
      <c r="G138" s="44"/>
      <c r="H138" s="44"/>
      <c r="I138" s="44"/>
      <c r="J138" s="44"/>
      <c r="K138" s="44"/>
      <c r="L138" s="44"/>
      <c r="M138" s="44"/>
      <c r="N138" s="44"/>
      <c r="O138" s="44"/>
      <c r="P138" s="44"/>
      <c r="Q138" s="44"/>
    </row>
    <row r="139" spans="1:111" x14ac:dyDescent="0.25">
      <c r="A139" s="42"/>
      <c r="B139" s="42"/>
      <c r="C139" s="42"/>
      <c r="D139" s="42"/>
      <c r="E139" s="44"/>
      <c r="F139" s="44"/>
      <c r="G139" s="44"/>
      <c r="H139" s="44"/>
      <c r="I139" s="44"/>
      <c r="J139" s="44"/>
      <c r="K139" s="44"/>
      <c r="L139" s="44"/>
      <c r="M139" s="44"/>
      <c r="N139" s="44"/>
      <c r="O139" s="44"/>
      <c r="P139" s="44"/>
      <c r="Q139" s="44"/>
    </row>
    <row r="140" spans="1:111" x14ac:dyDescent="0.25">
      <c r="A140" s="42"/>
      <c r="B140" s="42"/>
      <c r="C140" s="42"/>
      <c r="D140" s="42"/>
      <c r="E140" s="44"/>
      <c r="F140" s="44"/>
      <c r="G140" s="44"/>
      <c r="H140" s="44"/>
      <c r="I140" s="44"/>
      <c r="J140" s="44"/>
      <c r="K140" s="44"/>
      <c r="L140" s="44"/>
      <c r="M140" s="44"/>
      <c r="N140" s="44"/>
      <c r="O140" s="44"/>
      <c r="P140" s="44"/>
      <c r="Q140" s="44"/>
    </row>
    <row r="141" spans="1:111" x14ac:dyDescent="0.25">
      <c r="A141" s="42"/>
      <c r="B141" s="42"/>
      <c r="C141" s="42"/>
      <c r="D141" s="42"/>
      <c r="E141" s="44"/>
      <c r="F141" s="44"/>
      <c r="G141" s="44"/>
      <c r="H141" s="44"/>
      <c r="I141" s="44"/>
      <c r="J141" s="44"/>
      <c r="K141" s="44"/>
      <c r="L141" s="44"/>
      <c r="M141" s="44"/>
      <c r="N141" s="44"/>
      <c r="O141" s="44"/>
      <c r="P141" s="44"/>
      <c r="Q141" s="44"/>
    </row>
    <row r="142" spans="1:111" x14ac:dyDescent="0.25">
      <c r="A142" s="42"/>
      <c r="B142" s="42"/>
      <c r="C142" s="42"/>
      <c r="D142" s="42"/>
      <c r="E142" s="44"/>
      <c r="F142" s="44"/>
      <c r="G142" s="44"/>
      <c r="H142" s="44"/>
      <c r="I142" s="44"/>
      <c r="J142" s="44"/>
      <c r="K142" s="44"/>
      <c r="L142" s="44"/>
      <c r="M142" s="44"/>
      <c r="N142" s="44"/>
      <c r="O142" s="44"/>
      <c r="P142" s="44"/>
      <c r="Q142" s="44"/>
    </row>
    <row r="143" spans="1:111" x14ac:dyDescent="0.25">
      <c r="A143" s="42"/>
      <c r="B143" s="42"/>
      <c r="C143" s="42"/>
      <c r="D143" s="42"/>
      <c r="E143" s="44"/>
      <c r="F143" s="44"/>
      <c r="G143" s="44"/>
      <c r="H143" s="44"/>
      <c r="I143" s="44"/>
      <c r="J143" s="44"/>
      <c r="K143" s="44"/>
      <c r="L143" s="44"/>
      <c r="M143" s="44"/>
      <c r="N143" s="44"/>
      <c r="O143" s="44"/>
      <c r="P143" s="44"/>
      <c r="Q143" s="44"/>
    </row>
    <row r="144" spans="1:111" x14ac:dyDescent="0.25">
      <c r="A144" s="42"/>
      <c r="B144" s="42"/>
      <c r="C144" s="42"/>
      <c r="D144" s="42"/>
      <c r="E144" s="44"/>
      <c r="F144" s="44"/>
      <c r="G144" s="44"/>
      <c r="H144" s="44"/>
      <c r="I144" s="44"/>
      <c r="J144" s="44"/>
      <c r="K144" s="44"/>
      <c r="L144" s="44"/>
      <c r="M144" s="44"/>
      <c r="N144" s="44"/>
      <c r="O144" s="44"/>
      <c r="P144" s="44"/>
      <c r="Q144" s="44"/>
    </row>
  </sheetData>
  <mergeCells count="8">
    <mergeCell ref="D131:H131"/>
    <mergeCell ref="D132:I133"/>
    <mergeCell ref="D9:H9"/>
    <mergeCell ref="D10:J10"/>
    <mergeCell ref="D118:H118"/>
    <mergeCell ref="D119:I120"/>
    <mergeCell ref="D125:H125"/>
    <mergeCell ref="D126:I126"/>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144"/>
  <sheetViews>
    <sheetView workbookViewId="0">
      <selection activeCell="H169" sqref="H169"/>
    </sheetView>
  </sheetViews>
  <sheetFormatPr defaultColWidth="10" defaultRowHeight="15" x14ac:dyDescent="0.25"/>
  <cols>
    <col min="1" max="1" width="3.125" style="1" customWidth="1"/>
    <col min="2" max="3" width="0.625" style="26" customWidth="1"/>
    <col min="4" max="4" width="9.875" style="26" customWidth="1"/>
    <col min="5" max="10" width="13.875" style="30" customWidth="1"/>
    <col min="11" max="11" width="18.125" style="30" customWidth="1"/>
    <col min="12" max="12" width="13.875" style="30" customWidth="1"/>
    <col min="13" max="13" width="18.125" style="30" customWidth="1"/>
    <col min="14" max="14" width="13.875" style="30" customWidth="1"/>
    <col min="15" max="19" width="10.125" style="38" customWidth="1"/>
    <col min="20" max="111" width="8" style="38" customWidth="1"/>
    <col min="112" max="254" width="8" style="30" customWidth="1"/>
    <col min="255" max="16384" width="10" style="30"/>
  </cols>
  <sheetData>
    <row r="1" spans="1:251" s="1" customFormat="1" ht="12.75" customHeight="1" x14ac:dyDescent="0.25"/>
    <row r="2" spans="1:251" s="27" customFormat="1" ht="1.5" customHeight="1" x14ac:dyDescent="0.25">
      <c r="A2" s="1"/>
      <c r="B2" s="3"/>
      <c r="C2" s="3"/>
      <c r="D2" s="3"/>
      <c r="E2" s="3"/>
      <c r="F2" s="3"/>
      <c r="G2" s="3"/>
      <c r="H2" s="3"/>
      <c r="I2" s="3"/>
      <c r="J2" s="3"/>
      <c r="K2" s="3"/>
      <c r="L2" s="3"/>
      <c r="M2" s="3"/>
      <c r="N2" s="3"/>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row>
    <row r="3" spans="1:251" s="26" customFormat="1" ht="0.75" customHeight="1" x14ac:dyDescent="0.25">
      <c r="A3" s="1"/>
      <c r="B3" s="4"/>
      <c r="C3" s="4"/>
      <c r="D3" s="4"/>
      <c r="E3" s="4"/>
      <c r="F3" s="4"/>
      <c r="G3" s="4"/>
      <c r="H3" s="4"/>
      <c r="I3" s="4"/>
      <c r="J3" s="4"/>
      <c r="K3" s="4"/>
      <c r="L3" s="4"/>
      <c r="M3" s="4"/>
      <c r="N3" s="4"/>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row>
    <row r="4" spans="1:251" s="29" customFormat="1" ht="21" x14ac:dyDescent="0.25">
      <c r="A4" s="5"/>
      <c r="B4" s="6" t="s">
        <v>26</v>
      </c>
      <c r="C4" s="6"/>
      <c r="D4" s="7"/>
      <c r="E4" s="7"/>
      <c r="F4" s="7"/>
      <c r="G4" s="7"/>
      <c r="H4" s="7"/>
      <c r="I4" s="7"/>
      <c r="J4" s="7"/>
      <c r="K4" s="7"/>
      <c r="L4" s="7"/>
      <c r="M4" s="7"/>
      <c r="N4" s="7"/>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row>
    <row r="5" spans="1:251" s="26" customFormat="1" ht="0.75" customHeight="1" x14ac:dyDescent="0.25">
      <c r="A5" s="1"/>
      <c r="B5" s="8"/>
      <c r="C5" s="8"/>
      <c r="D5" s="4"/>
      <c r="E5" s="4"/>
      <c r="F5" s="4"/>
      <c r="G5" s="4"/>
      <c r="H5" s="4"/>
      <c r="I5" s="4"/>
      <c r="J5" s="4"/>
      <c r="K5" s="4"/>
      <c r="L5" s="4"/>
      <c r="M5" s="4"/>
      <c r="N5" s="4"/>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row>
    <row r="6" spans="1:251" s="27" customFormat="1" ht="1.5" customHeight="1" x14ac:dyDescent="0.25">
      <c r="A6" s="1"/>
      <c r="B6" s="9"/>
      <c r="C6" s="9"/>
      <c r="D6" s="3"/>
      <c r="E6" s="3"/>
      <c r="F6" s="3"/>
      <c r="G6" s="3"/>
      <c r="H6" s="3"/>
      <c r="I6" s="3"/>
      <c r="J6" s="3"/>
      <c r="K6" s="3"/>
      <c r="L6" s="3"/>
      <c r="M6" s="3"/>
      <c r="N6" s="3"/>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row>
    <row r="7" spans="1:251" s="26" customFormat="1" ht="12.75" customHeight="1" x14ac:dyDescent="0.25">
      <c r="A7" s="1"/>
      <c r="B7" s="10" t="s">
        <v>1</v>
      </c>
      <c r="C7" s="10"/>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8" spans="1:251" s="38" customFormat="1" x14ac:dyDescent="0.25">
      <c r="A8" s="1"/>
      <c r="B8" s="1"/>
      <c r="C8" s="11"/>
      <c r="D8" s="11"/>
      <c r="E8" s="55"/>
    </row>
    <row r="9" spans="1:251" ht="15" customHeight="1" x14ac:dyDescent="0.25">
      <c r="A9" s="13"/>
      <c r="B9" s="31"/>
      <c r="C9" s="4"/>
      <c r="D9" s="107" t="s">
        <v>12</v>
      </c>
      <c r="E9" s="107"/>
      <c r="F9" s="107"/>
      <c r="G9" s="107"/>
      <c r="H9" s="107"/>
      <c r="I9" s="39"/>
      <c r="J9" s="39"/>
      <c r="K9" s="40"/>
      <c r="L9" s="40"/>
      <c r="M9" s="40"/>
      <c r="N9" s="40"/>
    </row>
    <row r="10" spans="1:251" ht="18" customHeight="1" x14ac:dyDescent="0.25">
      <c r="A10" s="13"/>
      <c r="B10" s="31"/>
      <c r="C10" s="4"/>
      <c r="D10" s="108" t="s">
        <v>69</v>
      </c>
      <c r="E10" s="108"/>
      <c r="F10" s="108"/>
      <c r="G10" s="108"/>
      <c r="H10" s="108"/>
      <c r="I10" s="108"/>
      <c r="J10" s="108"/>
      <c r="K10" s="41"/>
      <c r="L10" s="56"/>
      <c r="M10" s="41"/>
      <c r="N10" s="56"/>
      <c r="O10" s="57"/>
    </row>
    <row r="11" spans="1:251" ht="27.75" customHeight="1" x14ac:dyDescent="0.25">
      <c r="A11" s="13"/>
      <c r="B11" s="31"/>
      <c r="C11" s="4"/>
      <c r="D11" s="56" t="s">
        <v>11</v>
      </c>
      <c r="E11" s="56" t="s">
        <v>27</v>
      </c>
      <c r="F11" s="56" t="s">
        <v>28</v>
      </c>
      <c r="G11" s="56" t="s">
        <v>29</v>
      </c>
      <c r="H11" s="56" t="s">
        <v>30</v>
      </c>
      <c r="I11" s="56" t="s">
        <v>31</v>
      </c>
      <c r="J11" s="56" t="s">
        <v>32</v>
      </c>
      <c r="K11" s="56" t="s">
        <v>33</v>
      </c>
      <c r="L11" s="56" t="s">
        <v>34</v>
      </c>
      <c r="M11" s="56" t="s">
        <v>35</v>
      </c>
      <c r="N11" s="56" t="s">
        <v>36</v>
      </c>
      <c r="Q11" s="58"/>
      <c r="R11" s="60"/>
      <c r="S11" s="60"/>
      <c r="T11" s="60"/>
      <c r="U11" s="60"/>
      <c r="V11" s="61"/>
    </row>
    <row r="12" spans="1:251" ht="15.75" x14ac:dyDescent="0.25">
      <c r="A12" s="13"/>
      <c r="B12" s="31"/>
      <c r="C12" s="4"/>
      <c r="D12" s="32">
        <v>43712</v>
      </c>
      <c r="E12" s="34">
        <v>75.515180867992683</v>
      </c>
      <c r="F12" s="59"/>
      <c r="G12" s="34">
        <v>6.5651094597613842</v>
      </c>
      <c r="H12" s="41"/>
      <c r="I12" s="34">
        <v>90.315759267581612</v>
      </c>
      <c r="J12" s="41"/>
      <c r="K12" s="34">
        <v>23.155322563162688</v>
      </c>
      <c r="L12" s="41"/>
      <c r="M12" s="34">
        <v>46.817661298259445</v>
      </c>
      <c r="N12" s="41"/>
      <c r="Q12" s="58"/>
      <c r="R12" s="60"/>
      <c r="S12" s="60"/>
      <c r="T12" s="60"/>
      <c r="U12" s="60"/>
      <c r="V12" s="61"/>
    </row>
    <row r="13" spans="1:251" ht="15.75" x14ac:dyDescent="0.25">
      <c r="A13" s="13"/>
      <c r="B13" s="31"/>
      <c r="C13" s="4"/>
      <c r="D13" s="32">
        <v>43713</v>
      </c>
      <c r="E13" s="34">
        <v>75.991015461181604</v>
      </c>
      <c r="F13" s="33">
        <f>E13/E12-1</f>
        <v>6.3011779581210181E-3</v>
      </c>
      <c r="G13" s="34">
        <v>6.5263753139487921</v>
      </c>
      <c r="H13" s="33">
        <f>G13/G12-1</f>
        <v>-5.9000000000000163E-3</v>
      </c>
      <c r="I13" s="34">
        <v>90.415106602775964</v>
      </c>
      <c r="J13" s="33">
        <f>I13/I12-1</f>
        <v>1.1000000000001009E-3</v>
      </c>
      <c r="K13" s="34">
        <v>23.120589579317944</v>
      </c>
      <c r="L13" s="35">
        <f>K13/K12-1</f>
        <v>-1.5000000000000568E-3</v>
      </c>
      <c r="M13" s="34">
        <v>46.822343064389273</v>
      </c>
      <c r="N13" s="35">
        <f>M13/M12-1</f>
        <v>9.9999999999988987E-5</v>
      </c>
      <c r="Q13" s="58"/>
      <c r="R13" s="60"/>
      <c r="S13" s="60"/>
      <c r="T13" s="60"/>
      <c r="U13" s="60"/>
      <c r="V13" s="61"/>
    </row>
    <row r="14" spans="1:251" ht="15.75" x14ac:dyDescent="0.25">
      <c r="B14" s="31"/>
      <c r="C14" s="4"/>
      <c r="D14" s="32">
        <v>43714</v>
      </c>
      <c r="E14" s="34">
        <v>76.036240992370921</v>
      </c>
      <c r="F14" s="33">
        <f t="shared" ref="F14:F77" si="0">E14/E13-1</f>
        <v>5.951431352093639E-4</v>
      </c>
      <c r="G14" s="34">
        <v>6.4722063988430172</v>
      </c>
      <c r="H14" s="33">
        <f t="shared" ref="H14:H77" si="1">G14/G13-1</f>
        <v>-8.2999999999999741E-3</v>
      </c>
      <c r="I14" s="34">
        <v>90.659227390603448</v>
      </c>
      <c r="J14" s="33">
        <f t="shared" ref="J14:J77" si="2">I14/I13-1</f>
        <v>2.6999999999999247E-3</v>
      </c>
      <c r="K14" s="34">
        <v>23.083596635991032</v>
      </c>
      <c r="L14" s="35">
        <f t="shared" ref="L14:L77" si="3">K14/K13-1</f>
        <v>-1.6000000000001569E-3</v>
      </c>
      <c r="M14" s="34">
        <v>46.827025298695709</v>
      </c>
      <c r="N14" s="35">
        <f t="shared" ref="N14:N77" si="4">M14/M13-1</f>
        <v>9.9999999999988987E-5</v>
      </c>
      <c r="Q14" s="58"/>
      <c r="R14" s="60"/>
      <c r="S14" s="60"/>
      <c r="T14" s="60"/>
      <c r="U14" s="60"/>
      <c r="V14" s="61"/>
    </row>
    <row r="15" spans="1:251" ht="15.75" x14ac:dyDescent="0.25">
      <c r="B15" s="31"/>
      <c r="C15" s="4"/>
      <c r="D15" s="32">
        <v>43717</v>
      </c>
      <c r="E15" s="34">
        <v>78.575960477103166</v>
      </c>
      <c r="F15" s="33">
        <f t="shared" si="0"/>
        <v>3.3401433994969087E-2</v>
      </c>
      <c r="G15" s="34">
        <v>6.5090979753164229</v>
      </c>
      <c r="H15" s="33">
        <f t="shared" si="1"/>
        <v>5.7000000000000384E-3</v>
      </c>
      <c r="I15" s="34">
        <v>89.807030653131775</v>
      </c>
      <c r="J15" s="33">
        <f t="shared" si="2"/>
        <v>-9.3999999999999639E-3</v>
      </c>
      <c r="K15" s="34">
        <v>22.975103731801873</v>
      </c>
      <c r="L15" s="35">
        <f t="shared" si="3"/>
        <v>-4.7000000000000375E-3</v>
      </c>
      <c r="M15" s="34">
        <v>46.831708001225579</v>
      </c>
      <c r="N15" s="35">
        <f t="shared" si="4"/>
        <v>9.9999999999988987E-5</v>
      </c>
      <c r="Q15" s="58"/>
      <c r="R15" s="60"/>
      <c r="S15" s="60"/>
      <c r="T15" s="60"/>
      <c r="U15" s="60"/>
      <c r="V15" s="61"/>
    </row>
    <row r="16" spans="1:251" ht="15.75" x14ac:dyDescent="0.25">
      <c r="B16" s="31"/>
      <c r="C16" s="4"/>
      <c r="D16" s="32">
        <v>43718</v>
      </c>
      <c r="E16" s="34">
        <v>79.75682589217854</v>
      </c>
      <c r="F16" s="33">
        <f t="shared" si="0"/>
        <v>1.5028329375871508E-2</v>
      </c>
      <c r="G16" s="34">
        <v>6.371756008037246</v>
      </c>
      <c r="H16" s="33">
        <f t="shared" si="1"/>
        <v>-2.1100000000000008E-2</v>
      </c>
      <c r="I16" s="34">
        <v>90.714081662728404</v>
      </c>
      <c r="J16" s="33">
        <f t="shared" si="2"/>
        <v>1.0099999999999998E-2</v>
      </c>
      <c r="K16" s="34">
        <v>22.959021159189611</v>
      </c>
      <c r="L16" s="35">
        <f t="shared" si="3"/>
        <v>-7.0000000000003393E-4</v>
      </c>
      <c r="M16" s="34">
        <v>46.836391172025699</v>
      </c>
      <c r="N16" s="35">
        <f t="shared" si="4"/>
        <v>9.9999999999988987E-5</v>
      </c>
      <c r="Q16" s="58"/>
      <c r="R16" s="60"/>
      <c r="S16" s="60"/>
      <c r="T16" s="60"/>
      <c r="U16" s="60"/>
      <c r="V16" s="61"/>
    </row>
    <row r="17" spans="2:22" ht="15.75" x14ac:dyDescent="0.25">
      <c r="B17" s="31"/>
      <c r="C17" s="4"/>
      <c r="D17" s="32">
        <v>43719</v>
      </c>
      <c r="E17" s="34">
        <v>78.571847485419639</v>
      </c>
      <c r="F17" s="33">
        <f t="shared" si="0"/>
        <v>-1.4857391746768478E-2</v>
      </c>
      <c r="G17" s="34">
        <v>6.3590124960211716</v>
      </c>
      <c r="H17" s="33">
        <f t="shared" si="1"/>
        <v>-2.0000000000000018E-3</v>
      </c>
      <c r="I17" s="34">
        <v>90.006511825759119</v>
      </c>
      <c r="J17" s="33">
        <f t="shared" si="2"/>
        <v>-7.8000000000000291E-3</v>
      </c>
      <c r="K17" s="34">
        <v>22.956725257073693</v>
      </c>
      <c r="L17" s="35">
        <f t="shared" si="3"/>
        <v>-9.9999999999988987E-5</v>
      </c>
      <c r="M17" s="34">
        <v>46.841074811142903</v>
      </c>
      <c r="N17" s="35">
        <f t="shared" si="4"/>
        <v>9.9999999999988987E-5</v>
      </c>
      <c r="Q17" s="58"/>
      <c r="R17" s="60"/>
      <c r="S17" s="60"/>
      <c r="T17" s="60"/>
      <c r="U17" s="60"/>
      <c r="V17" s="61"/>
    </row>
    <row r="18" spans="2:22" ht="15.75" x14ac:dyDescent="0.25">
      <c r="B18" s="31"/>
      <c r="C18" s="4"/>
      <c r="D18" s="32">
        <v>43720</v>
      </c>
      <c r="E18" s="34">
        <v>76.317184546858911</v>
      </c>
      <c r="F18" s="33">
        <f t="shared" si="0"/>
        <v>-2.869555713296823E-2</v>
      </c>
      <c r="G18" s="34">
        <v>6.4353206459734258</v>
      </c>
      <c r="H18" s="33">
        <f t="shared" si="1"/>
        <v>1.2000000000000011E-2</v>
      </c>
      <c r="I18" s="34">
        <v>89.754493592646995</v>
      </c>
      <c r="J18" s="33">
        <f t="shared" si="2"/>
        <v>-2.8000000000000247E-3</v>
      </c>
      <c r="K18" s="34">
        <v>22.986568999907892</v>
      </c>
      <c r="L18" s="35">
        <f t="shared" si="3"/>
        <v>1.3000000000000789E-3</v>
      </c>
      <c r="M18" s="34">
        <v>46.845758918624014</v>
      </c>
      <c r="N18" s="35">
        <f t="shared" si="4"/>
        <v>9.9999999999988987E-5</v>
      </c>
      <c r="Q18" s="58"/>
      <c r="R18" s="60"/>
      <c r="S18" s="60"/>
      <c r="T18" s="60"/>
      <c r="U18" s="60"/>
      <c r="V18" s="61"/>
    </row>
    <row r="19" spans="2:22" ht="15.75" x14ac:dyDescent="0.25">
      <c r="B19" s="31"/>
      <c r="C19" s="4"/>
      <c r="D19" s="32">
        <v>43721</v>
      </c>
      <c r="E19" s="34">
        <v>75.865011140225491</v>
      </c>
      <c r="F19" s="33">
        <f t="shared" si="0"/>
        <v>-5.9249225363624536E-3</v>
      </c>
      <c r="G19" s="34">
        <v>6.501604448626952</v>
      </c>
      <c r="H19" s="33">
        <f t="shared" si="1"/>
        <v>1.0299999999999976E-2</v>
      </c>
      <c r="I19" s="34">
        <v>89.619861852258026</v>
      </c>
      <c r="J19" s="33">
        <f t="shared" si="2"/>
        <v>-1.4999999999999458E-3</v>
      </c>
      <c r="K19" s="34">
        <v>23.025646167207736</v>
      </c>
      <c r="L19" s="35">
        <f t="shared" si="3"/>
        <v>1.7000000000000348E-3</v>
      </c>
      <c r="M19" s="34">
        <v>46.850443494515879</v>
      </c>
      <c r="N19" s="35">
        <f t="shared" si="4"/>
        <v>9.9999999999988987E-5</v>
      </c>
      <c r="Q19" s="58"/>
      <c r="R19" s="60"/>
      <c r="S19" s="60"/>
      <c r="T19" s="60"/>
      <c r="U19" s="60"/>
      <c r="V19" s="61"/>
    </row>
    <row r="20" spans="2:22" ht="15.75" x14ac:dyDescent="0.25">
      <c r="B20" s="31"/>
      <c r="C20" s="4"/>
      <c r="D20" s="32">
        <v>43724</v>
      </c>
      <c r="E20" s="34">
        <v>76.587865907152988</v>
      </c>
      <c r="F20" s="33">
        <f t="shared" si="0"/>
        <v>9.5281705764387326E-3</v>
      </c>
      <c r="G20" s="34">
        <v>6.4749478703875818</v>
      </c>
      <c r="H20" s="33">
        <f t="shared" si="1"/>
        <v>-4.0999999999999925E-3</v>
      </c>
      <c r="I20" s="34">
        <v>90.292010816149968</v>
      </c>
      <c r="J20" s="33">
        <f t="shared" si="2"/>
        <v>7.5000000000000622E-3</v>
      </c>
      <c r="K20" s="34">
        <v>22.931241017922183</v>
      </c>
      <c r="L20" s="35">
        <f t="shared" si="3"/>
        <v>-4.1000000000001036E-3</v>
      </c>
      <c r="M20" s="34">
        <v>46.85512853886533</v>
      </c>
      <c r="N20" s="35">
        <f t="shared" si="4"/>
        <v>9.9999999999988987E-5</v>
      </c>
      <c r="Q20" s="58"/>
      <c r="R20" s="60"/>
      <c r="S20" s="60"/>
      <c r="T20" s="60"/>
      <c r="U20" s="60"/>
      <c r="V20" s="61"/>
    </row>
    <row r="21" spans="2:22" ht="15.75" x14ac:dyDescent="0.25">
      <c r="B21" s="31"/>
      <c r="C21" s="4"/>
      <c r="D21" s="32">
        <v>43725</v>
      </c>
      <c r="E21" s="34">
        <v>78.112844031105581</v>
      </c>
      <c r="F21" s="33">
        <f t="shared" si="0"/>
        <v>1.9911484748789343E-2</v>
      </c>
      <c r="G21" s="34">
        <v>6.5157400419710232</v>
      </c>
      <c r="H21" s="33">
        <f t="shared" si="1"/>
        <v>6.2999999999999723E-3</v>
      </c>
      <c r="I21" s="34">
        <v>89.912784370722136</v>
      </c>
      <c r="J21" s="33">
        <f t="shared" si="2"/>
        <v>-4.1999999999999815E-3</v>
      </c>
      <c r="K21" s="34">
        <v>22.846395426155869</v>
      </c>
      <c r="L21" s="35">
        <f t="shared" si="3"/>
        <v>-3.7000000000000366E-3</v>
      </c>
      <c r="M21" s="34">
        <v>46.859814051719219</v>
      </c>
      <c r="N21" s="35">
        <f t="shared" si="4"/>
        <v>9.9999999999988987E-5</v>
      </c>
      <c r="Q21" s="58"/>
      <c r="R21" s="60"/>
      <c r="S21" s="60"/>
      <c r="T21" s="60"/>
      <c r="U21" s="60"/>
      <c r="V21" s="61"/>
    </row>
    <row r="22" spans="2:22" ht="15.75" x14ac:dyDescent="0.25">
      <c r="B22" s="31"/>
      <c r="C22" s="4"/>
      <c r="D22" s="32">
        <v>43726</v>
      </c>
      <c r="E22" s="34">
        <v>78.158692776183145</v>
      </c>
      <c r="F22" s="33">
        <f t="shared" si="0"/>
        <v>5.8695526512009266E-4</v>
      </c>
      <c r="G22" s="34">
        <v>6.5053148579038691</v>
      </c>
      <c r="H22" s="33">
        <f t="shared" si="1"/>
        <v>-1.6000000000000458E-3</v>
      </c>
      <c r="I22" s="34">
        <v>89.921775649159201</v>
      </c>
      <c r="J22" s="33">
        <f t="shared" si="2"/>
        <v>9.9999999999988987E-5</v>
      </c>
      <c r="K22" s="34">
        <v>22.942350286945722</v>
      </c>
      <c r="L22" s="35">
        <f t="shared" si="3"/>
        <v>4.1999999999999815E-3</v>
      </c>
      <c r="M22" s="34">
        <v>46.864500033124393</v>
      </c>
      <c r="N22" s="35">
        <f t="shared" si="4"/>
        <v>9.9999999999988987E-5</v>
      </c>
      <c r="Q22" s="58"/>
      <c r="R22" s="60"/>
      <c r="S22" s="60"/>
      <c r="T22" s="60"/>
      <c r="U22" s="60"/>
      <c r="V22" s="61"/>
    </row>
    <row r="23" spans="2:22" ht="15.75" x14ac:dyDescent="0.25">
      <c r="B23" s="31"/>
      <c r="C23" s="4"/>
      <c r="D23" s="32">
        <v>43727</v>
      </c>
      <c r="E23" s="34">
        <v>76.945637022785988</v>
      </c>
      <c r="F23" s="33">
        <f t="shared" si="0"/>
        <v>-1.5520420190123785E-2</v>
      </c>
      <c r="G23" s="34">
        <v>6.4090361980068913</v>
      </c>
      <c r="H23" s="33">
        <f t="shared" si="1"/>
        <v>-1.4800000000000035E-2</v>
      </c>
      <c r="I23" s="34">
        <v>90.668126387047224</v>
      </c>
      <c r="J23" s="33">
        <f t="shared" si="2"/>
        <v>8.2999999999999741E-3</v>
      </c>
      <c r="K23" s="34">
        <v>22.940056051917026</v>
      </c>
      <c r="L23" s="35">
        <f t="shared" si="3"/>
        <v>-1.0000000000010001E-4</v>
      </c>
      <c r="M23" s="34">
        <v>46.869186483127706</v>
      </c>
      <c r="N23" s="35">
        <f t="shared" si="4"/>
        <v>9.9999999999988987E-5</v>
      </c>
      <c r="Q23" s="58"/>
      <c r="R23" s="60"/>
      <c r="S23" s="60"/>
      <c r="T23" s="60"/>
      <c r="U23" s="60"/>
      <c r="V23" s="61"/>
    </row>
    <row r="24" spans="2:22" ht="15.75" x14ac:dyDescent="0.25">
      <c r="B24" s="31"/>
      <c r="C24" s="4"/>
      <c r="D24" s="32">
        <v>43728</v>
      </c>
      <c r="E24" s="34">
        <v>76.331743186814919</v>
      </c>
      <c r="F24" s="33">
        <f t="shared" si="0"/>
        <v>-7.9782799873275856E-3</v>
      </c>
      <c r="G24" s="34">
        <v>6.4224951740227061</v>
      </c>
      <c r="H24" s="33">
        <f t="shared" si="1"/>
        <v>2.0999999999999908E-3</v>
      </c>
      <c r="I24" s="34">
        <v>89.897447312757322</v>
      </c>
      <c r="J24" s="33">
        <f t="shared" si="2"/>
        <v>-8.499999999999952E-3</v>
      </c>
      <c r="K24" s="34">
        <v>22.873529889366466</v>
      </c>
      <c r="L24" s="35">
        <f t="shared" si="3"/>
        <v>-2.9000000000000137E-3</v>
      </c>
      <c r="M24" s="34">
        <v>46.873873401776017</v>
      </c>
      <c r="N24" s="35">
        <f t="shared" si="4"/>
        <v>9.9999999999988987E-5</v>
      </c>
      <c r="Q24" s="58"/>
      <c r="R24" s="60"/>
      <c r="S24" s="60"/>
      <c r="T24" s="60"/>
      <c r="U24" s="60"/>
      <c r="V24" s="61"/>
    </row>
    <row r="25" spans="2:22" ht="15.75" x14ac:dyDescent="0.25">
      <c r="B25" s="31"/>
      <c r="C25" s="4"/>
      <c r="D25" s="32">
        <v>43731</v>
      </c>
      <c r="E25" s="34">
        <v>76.466871394296859</v>
      </c>
      <c r="F25" s="33">
        <f t="shared" si="0"/>
        <v>1.7702754036577062E-3</v>
      </c>
      <c r="G25" s="34">
        <v>6.4231374235401084</v>
      </c>
      <c r="H25" s="33">
        <f t="shared" si="1"/>
        <v>9.9999999999988987E-5</v>
      </c>
      <c r="I25" s="34">
        <v>89.834519099638385</v>
      </c>
      <c r="J25" s="33">
        <f t="shared" si="2"/>
        <v>-7.0000000000003393E-4</v>
      </c>
      <c r="K25" s="34">
        <v>22.820920770620923</v>
      </c>
      <c r="L25" s="35">
        <f t="shared" si="3"/>
        <v>-2.3000000000000798E-3</v>
      </c>
      <c r="M25" s="34">
        <v>46.878560789116193</v>
      </c>
      <c r="N25" s="35">
        <f t="shared" si="4"/>
        <v>9.9999999999988987E-5</v>
      </c>
      <c r="Q25" s="58"/>
      <c r="R25" s="60"/>
      <c r="S25" s="60"/>
      <c r="T25" s="60"/>
      <c r="U25" s="60"/>
      <c r="V25" s="61"/>
    </row>
    <row r="26" spans="2:22" ht="15.75" x14ac:dyDescent="0.25">
      <c r="B26" s="31"/>
      <c r="C26" s="1"/>
      <c r="D26" s="32">
        <v>43732</v>
      </c>
      <c r="E26" s="34">
        <v>75.257420698811146</v>
      </c>
      <c r="F26" s="33">
        <f t="shared" si="0"/>
        <v>-1.5816662476607068E-2</v>
      </c>
      <c r="G26" s="34">
        <v>6.4404798945836665</v>
      </c>
      <c r="H26" s="33">
        <f t="shared" si="1"/>
        <v>2.6999999999999247E-3</v>
      </c>
      <c r="I26" s="34">
        <v>89.627899705709225</v>
      </c>
      <c r="J26" s="33">
        <f t="shared" si="2"/>
        <v>-2.2999999999998577E-3</v>
      </c>
      <c r="K26" s="34">
        <v>22.900793993318096</v>
      </c>
      <c r="L26" s="35">
        <f t="shared" si="3"/>
        <v>3.5000000000000586E-3</v>
      </c>
      <c r="M26" s="34">
        <v>46.883248645195103</v>
      </c>
      <c r="N26" s="35">
        <f t="shared" si="4"/>
        <v>9.9999999999988987E-5</v>
      </c>
      <c r="Q26" s="58"/>
      <c r="R26" s="60"/>
      <c r="S26" s="60"/>
      <c r="T26" s="60"/>
      <c r="U26" s="60"/>
      <c r="V26" s="61"/>
    </row>
    <row r="27" spans="2:22" ht="15.75" x14ac:dyDescent="0.25">
      <c r="B27" s="31"/>
      <c r="C27" s="1"/>
      <c r="D27" s="32">
        <v>43733</v>
      </c>
      <c r="E27" s="34">
        <v>76.915930147938923</v>
      </c>
      <c r="F27" s="33">
        <f t="shared" si="0"/>
        <v>2.2037819443285533E-2</v>
      </c>
      <c r="G27" s="34">
        <v>6.5010204055927536</v>
      </c>
      <c r="H27" s="33">
        <f t="shared" si="1"/>
        <v>9.400000000000075E-3</v>
      </c>
      <c r="I27" s="34">
        <v>89.206648577092395</v>
      </c>
      <c r="J27" s="33">
        <f t="shared" si="2"/>
        <v>-4.6999999999999265E-3</v>
      </c>
      <c r="K27" s="34">
        <v>22.951175740103395</v>
      </c>
      <c r="L27" s="35">
        <f t="shared" si="3"/>
        <v>2.1999999999999797E-3</v>
      </c>
      <c r="M27" s="34">
        <v>46.88793697005962</v>
      </c>
      <c r="N27" s="35">
        <f t="shared" si="4"/>
        <v>9.9999999999988987E-5</v>
      </c>
      <c r="Q27" s="58"/>
      <c r="R27" s="60"/>
      <c r="S27" s="60"/>
      <c r="T27" s="60"/>
      <c r="U27" s="60"/>
      <c r="V27" s="61"/>
    </row>
    <row r="28" spans="2:22" ht="15.75" x14ac:dyDescent="0.25">
      <c r="B28" s="31"/>
      <c r="C28" s="1"/>
      <c r="D28" s="32">
        <v>43734</v>
      </c>
      <c r="E28" s="34">
        <v>76.686185726703812</v>
      </c>
      <c r="F28" s="33">
        <f t="shared" si="0"/>
        <v>-2.986954988299928E-3</v>
      </c>
      <c r="G28" s="34">
        <v>6.5185731606878532</v>
      </c>
      <c r="H28" s="33">
        <f t="shared" si="1"/>
        <v>2.6999999999999247E-3</v>
      </c>
      <c r="I28" s="34">
        <v>89.45642719310824</v>
      </c>
      <c r="J28" s="33">
        <f t="shared" si="2"/>
        <v>2.7999999999999137E-3</v>
      </c>
      <c r="K28" s="34">
        <v>22.997078091583603</v>
      </c>
      <c r="L28" s="35">
        <f t="shared" si="3"/>
        <v>2.0000000000000018E-3</v>
      </c>
      <c r="M28" s="34">
        <v>46.892625763756627</v>
      </c>
      <c r="N28" s="35">
        <f t="shared" si="4"/>
        <v>9.9999999999988987E-5</v>
      </c>
      <c r="Q28" s="58"/>
      <c r="R28" s="60"/>
      <c r="S28" s="60"/>
      <c r="T28" s="60"/>
      <c r="U28" s="60"/>
      <c r="V28" s="61"/>
    </row>
    <row r="29" spans="2:22" ht="15.75" x14ac:dyDescent="0.25">
      <c r="B29" s="31"/>
      <c r="C29" s="1"/>
      <c r="D29" s="32">
        <v>43735</v>
      </c>
      <c r="E29" s="34">
        <v>77.081005762635186</v>
      </c>
      <c r="F29" s="33">
        <f t="shared" si="0"/>
        <v>5.148515761866701E-3</v>
      </c>
      <c r="G29" s="34">
        <v>6.5127064448432339</v>
      </c>
      <c r="H29" s="33">
        <f t="shared" si="1"/>
        <v>-9.000000000000119E-4</v>
      </c>
      <c r="I29" s="34">
        <v>89.268568696002717</v>
      </c>
      <c r="J29" s="33">
        <f t="shared" si="2"/>
        <v>-2.0999999999999908E-3</v>
      </c>
      <c r="K29" s="34">
        <v>22.980980136919495</v>
      </c>
      <c r="L29" s="35">
        <f t="shared" si="3"/>
        <v>-6.9999999999992291E-4</v>
      </c>
      <c r="M29" s="34">
        <v>46.897315026333004</v>
      </c>
      <c r="N29" s="35">
        <f t="shared" si="4"/>
        <v>9.9999999999988987E-5</v>
      </c>
      <c r="Q29" s="58"/>
      <c r="R29" s="60"/>
      <c r="S29" s="60"/>
      <c r="T29" s="60"/>
      <c r="U29" s="60"/>
      <c r="V29" s="61"/>
    </row>
    <row r="30" spans="2:22" ht="15.75" x14ac:dyDescent="0.25">
      <c r="B30" s="31"/>
      <c r="C30" s="1"/>
      <c r="D30" s="32">
        <v>43738</v>
      </c>
      <c r="E30" s="34">
        <v>76.934874161047858</v>
      </c>
      <c r="F30" s="33">
        <f t="shared" si="0"/>
        <v>-1.8958185631013924E-3</v>
      </c>
      <c r="G30" s="34">
        <v>6.4820967245524708</v>
      </c>
      <c r="H30" s="33">
        <f t="shared" si="1"/>
        <v>-4.7000000000000375E-3</v>
      </c>
      <c r="I30" s="34">
        <v>89.384617835307523</v>
      </c>
      <c r="J30" s="33">
        <f t="shared" si="2"/>
        <v>1.3000000000000789E-3</v>
      </c>
      <c r="K30" s="34">
        <v>22.983278234933188</v>
      </c>
      <c r="L30" s="35">
        <f t="shared" si="3"/>
        <v>9.9999999999988987E-5</v>
      </c>
      <c r="M30" s="34">
        <v>46.902004757835634</v>
      </c>
      <c r="N30" s="35">
        <f t="shared" si="4"/>
        <v>9.9999999999988987E-5</v>
      </c>
      <c r="Q30" s="58"/>
      <c r="R30" s="60"/>
      <c r="S30" s="60"/>
      <c r="T30" s="60"/>
      <c r="U30" s="60"/>
      <c r="V30" s="61"/>
    </row>
    <row r="31" spans="2:22" ht="15.75" x14ac:dyDescent="0.25">
      <c r="B31" s="31"/>
      <c r="C31" s="1"/>
      <c r="D31" s="32">
        <v>43739</v>
      </c>
      <c r="E31" s="34">
        <v>75.966994225881066</v>
      </c>
      <c r="F31" s="33">
        <f t="shared" si="0"/>
        <v>-1.2580509758691849E-2</v>
      </c>
      <c r="G31" s="34">
        <v>6.5521033691776367</v>
      </c>
      <c r="H31" s="33">
        <f t="shared" si="1"/>
        <v>1.0799999999999921E-2</v>
      </c>
      <c r="I31" s="34">
        <v>88.955571669698045</v>
      </c>
      <c r="J31" s="33">
        <f t="shared" si="2"/>
        <v>-4.8000000000000265E-3</v>
      </c>
      <c r="K31" s="34">
        <v>23.017753152285589</v>
      </c>
      <c r="L31" s="35">
        <f t="shared" si="3"/>
        <v>1.5000000000000568E-3</v>
      </c>
      <c r="M31" s="34">
        <v>46.906694958311419</v>
      </c>
      <c r="N31" s="35">
        <f t="shared" si="4"/>
        <v>9.9999999999988987E-5</v>
      </c>
      <c r="Q31" s="58"/>
      <c r="R31" s="60"/>
      <c r="S31" s="60"/>
      <c r="T31" s="60"/>
      <c r="U31" s="60"/>
      <c r="V31" s="61"/>
    </row>
    <row r="32" spans="2:22" ht="15.75" x14ac:dyDescent="0.25">
      <c r="B32" s="31"/>
      <c r="C32" s="1"/>
      <c r="D32" s="32">
        <v>43740</v>
      </c>
      <c r="E32" s="34">
        <v>76.597775117121927</v>
      </c>
      <c r="F32" s="33">
        <f t="shared" si="0"/>
        <v>8.3033546037807326E-3</v>
      </c>
      <c r="G32" s="34">
        <v>6.6281077682600973</v>
      </c>
      <c r="H32" s="33">
        <f t="shared" si="1"/>
        <v>1.1600000000000055E-2</v>
      </c>
      <c r="I32" s="34">
        <v>88.94667611253108</v>
      </c>
      <c r="J32" s="33">
        <f t="shared" si="2"/>
        <v>-9.9999999999988987E-5</v>
      </c>
      <c r="K32" s="34">
        <v>23.096013513003363</v>
      </c>
      <c r="L32" s="35">
        <f t="shared" si="3"/>
        <v>3.4000000000000696E-3</v>
      </c>
      <c r="M32" s="34">
        <v>46.911385627807249</v>
      </c>
      <c r="N32" s="35">
        <f t="shared" si="4"/>
        <v>9.9999999999988987E-5</v>
      </c>
      <c r="Q32" s="58"/>
      <c r="R32" s="60"/>
      <c r="S32" s="60"/>
      <c r="T32" s="60"/>
      <c r="U32" s="60"/>
      <c r="V32" s="61"/>
    </row>
    <row r="33" spans="2:22" ht="15.75" x14ac:dyDescent="0.25">
      <c r="B33" s="31"/>
      <c r="C33" s="1"/>
      <c r="D33" s="32">
        <v>43741</v>
      </c>
      <c r="E33" s="34">
        <v>78.271629292874579</v>
      </c>
      <c r="F33" s="33">
        <f t="shared" si="0"/>
        <v>2.1852516906571307E-2</v>
      </c>
      <c r="G33" s="34">
        <v>6.6347358760283566</v>
      </c>
      <c r="H33" s="33">
        <f t="shared" si="1"/>
        <v>9.9999999999988987E-4</v>
      </c>
      <c r="I33" s="34">
        <v>88.831045433584791</v>
      </c>
      <c r="J33" s="33">
        <f t="shared" si="2"/>
        <v>-1.2999999999999678E-3</v>
      </c>
      <c r="K33" s="34">
        <v>23.114490323813765</v>
      </c>
      <c r="L33" s="35">
        <f t="shared" si="3"/>
        <v>7.9999999999991189E-4</v>
      </c>
      <c r="M33" s="34">
        <v>46.916076766370033</v>
      </c>
      <c r="N33" s="35">
        <f t="shared" si="4"/>
        <v>9.9999999999988987E-5</v>
      </c>
      <c r="Q33" s="58"/>
      <c r="R33" s="60"/>
      <c r="S33" s="60"/>
      <c r="T33" s="60"/>
      <c r="U33" s="60"/>
      <c r="V33" s="61"/>
    </row>
    <row r="34" spans="2:22" ht="15.75" x14ac:dyDescent="0.25">
      <c r="B34" s="31"/>
      <c r="C34" s="1"/>
      <c r="D34" s="32">
        <v>43742</v>
      </c>
      <c r="E34" s="34">
        <v>79.787781066820244</v>
      </c>
      <c r="F34" s="33">
        <f t="shared" si="0"/>
        <v>1.9370387299241898E-2</v>
      </c>
      <c r="G34" s="34">
        <v>6.6420340854919884</v>
      </c>
      <c r="H34" s="33">
        <f t="shared" si="1"/>
        <v>1.1000000000001009E-3</v>
      </c>
      <c r="I34" s="34">
        <v>89.186369615319137</v>
      </c>
      <c r="J34" s="33">
        <f t="shared" si="2"/>
        <v>4.0000000000000036E-3</v>
      </c>
      <c r="K34" s="34">
        <v>23.49125651609193</v>
      </c>
      <c r="L34" s="35">
        <f t="shared" si="3"/>
        <v>1.6299999999999981E-2</v>
      </c>
      <c r="M34" s="34">
        <v>46.920768374046666</v>
      </c>
      <c r="N34" s="35">
        <f t="shared" si="4"/>
        <v>9.9999999999988987E-5</v>
      </c>
      <c r="Q34" s="58"/>
      <c r="R34" s="60"/>
      <c r="S34" s="60"/>
      <c r="T34" s="60"/>
      <c r="U34" s="60"/>
      <c r="V34" s="61"/>
    </row>
    <row r="35" spans="2:22" ht="15.75" x14ac:dyDescent="0.25">
      <c r="B35" s="31"/>
      <c r="C35" s="1"/>
      <c r="D35" s="32">
        <v>43745</v>
      </c>
      <c r="E35" s="34">
        <v>78.332894321636445</v>
      </c>
      <c r="F35" s="33">
        <f t="shared" si="0"/>
        <v>-1.8234455523526427E-2</v>
      </c>
      <c r="G35" s="34">
        <v>6.6500045263945795</v>
      </c>
      <c r="H35" s="33">
        <f t="shared" si="1"/>
        <v>1.2000000000000899E-3</v>
      </c>
      <c r="I35" s="34">
        <v>89.311230532780584</v>
      </c>
      <c r="J35" s="33">
        <f t="shared" si="2"/>
        <v>1.4000000000000679E-3</v>
      </c>
      <c r="K35" s="34">
        <v>23.939939515549284</v>
      </c>
      <c r="L35" s="35">
        <f t="shared" si="3"/>
        <v>1.9099999999999895E-2</v>
      </c>
      <c r="M35" s="34">
        <v>46.925460450884067</v>
      </c>
      <c r="N35" s="35">
        <f t="shared" si="4"/>
        <v>9.9999999999988987E-5</v>
      </c>
      <c r="Q35" s="58"/>
      <c r="R35" s="60"/>
      <c r="S35" s="60"/>
      <c r="T35" s="60"/>
      <c r="U35" s="60"/>
      <c r="V35" s="61"/>
    </row>
    <row r="36" spans="2:22" ht="15.75" x14ac:dyDescent="0.25">
      <c r="B36" s="31"/>
      <c r="C36" s="1"/>
      <c r="D36" s="32">
        <v>43746</v>
      </c>
      <c r="E36" s="34">
        <v>78.404388241301731</v>
      </c>
      <c r="F36" s="33">
        <f t="shared" si="0"/>
        <v>9.1269345125599699E-4</v>
      </c>
      <c r="G36" s="34">
        <v>6.7025395621530972</v>
      </c>
      <c r="H36" s="33">
        <f t="shared" si="1"/>
        <v>7.9000000000000181E-3</v>
      </c>
      <c r="I36" s="34">
        <v>89.632750962698594</v>
      </c>
      <c r="J36" s="33">
        <f t="shared" si="2"/>
        <v>3.6000000000000476E-3</v>
      </c>
      <c r="K36" s="34">
        <v>24.018941315950599</v>
      </c>
      <c r="L36" s="35">
        <f t="shared" si="3"/>
        <v>3.3000000000000806E-3</v>
      </c>
      <c r="M36" s="34">
        <v>46.930152996929152</v>
      </c>
      <c r="N36" s="35">
        <f t="shared" si="4"/>
        <v>9.9999999999988987E-5</v>
      </c>
      <c r="Q36" s="58"/>
      <c r="R36" s="60"/>
      <c r="S36" s="60"/>
      <c r="T36" s="60"/>
      <c r="U36" s="60"/>
      <c r="V36" s="61"/>
    </row>
    <row r="37" spans="2:22" ht="15.75" x14ac:dyDescent="0.25">
      <c r="B37" s="31"/>
      <c r="C37" s="1"/>
      <c r="D37" s="32">
        <v>43747</v>
      </c>
      <c r="E37" s="34">
        <v>78.784421870127133</v>
      </c>
      <c r="F37" s="33">
        <f t="shared" si="0"/>
        <v>4.8470964106726022E-3</v>
      </c>
      <c r="G37" s="34">
        <v>6.7246579427082027</v>
      </c>
      <c r="H37" s="33">
        <f t="shared" si="1"/>
        <v>3.3000000000000806E-3</v>
      </c>
      <c r="I37" s="34">
        <v>89.381779260003043</v>
      </c>
      <c r="J37" s="33">
        <f t="shared" si="2"/>
        <v>-2.7999999999999137E-3</v>
      </c>
      <c r="K37" s="34">
        <v>23.997324268766242</v>
      </c>
      <c r="L37" s="35">
        <f t="shared" si="3"/>
        <v>-9.000000000000119E-4</v>
      </c>
      <c r="M37" s="34">
        <v>46.934846012228846</v>
      </c>
      <c r="N37" s="35">
        <f t="shared" si="4"/>
        <v>9.9999999999988987E-5</v>
      </c>
      <c r="Q37" s="58"/>
      <c r="R37" s="60"/>
      <c r="S37" s="60"/>
      <c r="T37" s="60"/>
      <c r="U37" s="60"/>
      <c r="V37" s="61"/>
    </row>
    <row r="38" spans="2:22" ht="15.75" x14ac:dyDescent="0.25">
      <c r="B38" s="31"/>
      <c r="C38" s="1"/>
      <c r="D38" s="32">
        <v>43748</v>
      </c>
      <c r="E38" s="34">
        <v>81.181959738354607</v>
      </c>
      <c r="F38" s="33">
        <f t="shared" si="0"/>
        <v>3.0431623553444531E-2</v>
      </c>
      <c r="G38" s="34">
        <v>6.742814519153514</v>
      </c>
      <c r="H38" s="33">
        <f t="shared" si="1"/>
        <v>2.6999999999999247E-3</v>
      </c>
      <c r="I38" s="34">
        <v>89.578419174375043</v>
      </c>
      <c r="J38" s="33">
        <f t="shared" si="2"/>
        <v>2.1999999999999797E-3</v>
      </c>
      <c r="K38" s="34">
        <v>24.167705271074485</v>
      </c>
      <c r="L38" s="35">
        <f t="shared" si="3"/>
        <v>7.1000000000001062E-3</v>
      </c>
      <c r="M38" s="34">
        <v>46.939539496830065</v>
      </c>
      <c r="N38" s="35">
        <f t="shared" si="4"/>
        <v>9.9999999999988987E-5</v>
      </c>
      <c r="Q38" s="58"/>
      <c r="R38" s="60"/>
      <c r="S38" s="60"/>
      <c r="T38" s="60"/>
      <c r="U38" s="60"/>
      <c r="V38" s="61"/>
    </row>
    <row r="39" spans="2:22" ht="15.75" x14ac:dyDescent="0.25">
      <c r="B39" s="31"/>
      <c r="C39" s="1"/>
      <c r="D39" s="32">
        <v>43749</v>
      </c>
      <c r="E39" s="34">
        <v>80.556750457823739</v>
      </c>
      <c r="F39" s="33">
        <f t="shared" si="0"/>
        <v>-7.7013326919661562E-3</v>
      </c>
      <c r="G39" s="34">
        <v>6.7117975723654073</v>
      </c>
      <c r="H39" s="33">
        <f t="shared" si="1"/>
        <v>-4.6000000000000485E-3</v>
      </c>
      <c r="I39" s="34">
        <v>89.963606376824856</v>
      </c>
      <c r="J39" s="33">
        <f t="shared" si="2"/>
        <v>4.2999999999999705E-3</v>
      </c>
      <c r="K39" s="34">
        <v>24.271626403740104</v>
      </c>
      <c r="L39" s="35">
        <f t="shared" si="3"/>
        <v>4.2999999999999705E-3</v>
      </c>
      <c r="M39" s="34">
        <v>46.944233450779748</v>
      </c>
      <c r="N39" s="35">
        <f t="shared" si="4"/>
        <v>9.9999999999988987E-5</v>
      </c>
      <c r="Q39" s="58"/>
      <c r="R39" s="60"/>
      <c r="S39" s="60"/>
      <c r="T39" s="60"/>
      <c r="U39" s="60"/>
      <c r="V39" s="61"/>
    </row>
    <row r="40" spans="2:22" ht="15.75" x14ac:dyDescent="0.25">
      <c r="B40" s="31"/>
      <c r="C40" s="1"/>
      <c r="D40" s="32">
        <v>43752</v>
      </c>
      <c r="E40" s="34">
        <v>81.88245577812674</v>
      </c>
      <c r="F40" s="33">
        <f t="shared" si="0"/>
        <v>1.6456787454418143E-2</v>
      </c>
      <c r="G40" s="34">
        <v>6.7279058865390837</v>
      </c>
      <c r="H40" s="33">
        <f t="shared" si="1"/>
        <v>2.3999999999999577E-3</v>
      </c>
      <c r="I40" s="34">
        <v>89.756690082158158</v>
      </c>
      <c r="J40" s="33">
        <f t="shared" si="2"/>
        <v>-2.2999999999999687E-3</v>
      </c>
      <c r="K40" s="34">
        <v>24.062890416667937</v>
      </c>
      <c r="L40" s="35">
        <f t="shared" si="3"/>
        <v>-8.600000000000052E-3</v>
      </c>
      <c r="M40" s="34">
        <v>46.948927874124827</v>
      </c>
      <c r="N40" s="35">
        <f t="shared" si="4"/>
        <v>9.9999999999988987E-5</v>
      </c>
      <c r="Q40" s="58"/>
      <c r="R40" s="60"/>
      <c r="S40" s="60"/>
      <c r="T40" s="60"/>
      <c r="U40" s="60"/>
      <c r="V40" s="61"/>
    </row>
    <row r="41" spans="2:22" ht="15.75" x14ac:dyDescent="0.25">
      <c r="B41" s="31"/>
      <c r="C41" s="1"/>
      <c r="D41" s="32">
        <v>43753</v>
      </c>
      <c r="E41" s="34">
        <v>82.596556668503226</v>
      </c>
      <c r="F41" s="33">
        <f t="shared" si="0"/>
        <v>8.7210487715640994E-3</v>
      </c>
      <c r="G41" s="34">
        <v>6.7131044935886983</v>
      </c>
      <c r="H41" s="33">
        <f t="shared" si="1"/>
        <v>-2.1999999999998687E-3</v>
      </c>
      <c r="I41" s="34">
        <v>89.460493004887041</v>
      </c>
      <c r="J41" s="33">
        <f t="shared" si="2"/>
        <v>-3.2999999999999696E-3</v>
      </c>
      <c r="K41" s="34">
        <v>23.976264011167931</v>
      </c>
      <c r="L41" s="35">
        <f t="shared" si="3"/>
        <v>-3.6000000000000476E-3</v>
      </c>
      <c r="M41" s="34">
        <v>46.95362276691224</v>
      </c>
      <c r="N41" s="35">
        <f t="shared" si="4"/>
        <v>9.9999999999988987E-5</v>
      </c>
      <c r="Q41" s="58"/>
      <c r="R41" s="60"/>
      <c r="S41" s="60"/>
      <c r="T41" s="60"/>
      <c r="U41" s="60"/>
      <c r="V41" s="61"/>
    </row>
    <row r="42" spans="2:22" ht="15.75" x14ac:dyDescent="0.25">
      <c r="B42" s="31"/>
      <c r="C42" s="1"/>
      <c r="D42" s="32">
        <v>43754</v>
      </c>
      <c r="E42" s="34">
        <v>82.93476188639103</v>
      </c>
      <c r="F42" s="33">
        <f t="shared" si="0"/>
        <v>4.0946648568556121E-3</v>
      </c>
      <c r="G42" s="34">
        <v>6.7285446339239519</v>
      </c>
      <c r="H42" s="33">
        <f t="shared" si="1"/>
        <v>2.2999999999999687E-3</v>
      </c>
      <c r="I42" s="34">
        <v>89.576791645793406</v>
      </c>
      <c r="J42" s="33">
        <f t="shared" si="2"/>
        <v>1.3000000000000789E-3</v>
      </c>
      <c r="K42" s="34">
        <v>23.928311483145595</v>
      </c>
      <c r="L42" s="35">
        <f t="shared" si="3"/>
        <v>-2.0000000000000018E-3</v>
      </c>
      <c r="M42" s="34">
        <v>46.958318129188932</v>
      </c>
      <c r="N42" s="35">
        <f t="shared" si="4"/>
        <v>9.9999999999988987E-5</v>
      </c>
      <c r="Q42" s="58"/>
      <c r="R42" s="60"/>
      <c r="S42" s="60"/>
      <c r="T42" s="60"/>
      <c r="U42" s="60"/>
      <c r="V42" s="61"/>
    </row>
    <row r="43" spans="2:22" ht="15.75" x14ac:dyDescent="0.25">
      <c r="B43" s="31"/>
      <c r="C43" s="1"/>
      <c r="D43" s="32">
        <v>43755</v>
      </c>
      <c r="E43" s="34">
        <v>82.181233904495571</v>
      </c>
      <c r="F43" s="33">
        <f t="shared" si="0"/>
        <v>-9.0857918290967454E-3</v>
      </c>
      <c r="G43" s="34">
        <v>6.7123961268025347</v>
      </c>
      <c r="H43" s="33">
        <f t="shared" si="1"/>
        <v>-2.3999999999999577E-3</v>
      </c>
      <c r="I43" s="34">
        <v>89.908225774882851</v>
      </c>
      <c r="J43" s="33">
        <f t="shared" si="2"/>
        <v>3.7000000000000366E-3</v>
      </c>
      <c r="K43" s="34">
        <v>23.985739430705145</v>
      </c>
      <c r="L43" s="35">
        <f t="shared" si="3"/>
        <v>2.3999999999999577E-3</v>
      </c>
      <c r="M43" s="34">
        <v>46.963013961001849</v>
      </c>
      <c r="N43" s="35">
        <f t="shared" si="4"/>
        <v>9.9999999999988987E-5</v>
      </c>
      <c r="Q43" s="58"/>
      <c r="R43" s="60"/>
      <c r="S43" s="60"/>
      <c r="T43" s="60"/>
      <c r="U43" s="60"/>
      <c r="V43" s="61"/>
    </row>
    <row r="44" spans="2:22" ht="15.75" x14ac:dyDescent="0.25">
      <c r="B44" s="31"/>
      <c r="C44" s="1"/>
      <c r="D44" s="32">
        <v>43756</v>
      </c>
      <c r="E44" s="34">
        <v>82.63597168224814</v>
      </c>
      <c r="F44" s="33">
        <f t="shared" si="0"/>
        <v>5.5333530070993397E-3</v>
      </c>
      <c r="G44" s="34">
        <v>6.6956151364855288</v>
      </c>
      <c r="H44" s="33">
        <f t="shared" si="1"/>
        <v>-2.4999999999999467E-3</v>
      </c>
      <c r="I44" s="34">
        <v>89.85428083941791</v>
      </c>
      <c r="J44" s="33">
        <f t="shared" si="2"/>
        <v>-6.0000000000015596E-4</v>
      </c>
      <c r="K44" s="34">
        <v>23.992935152534354</v>
      </c>
      <c r="L44" s="35">
        <f t="shared" si="3"/>
        <v>2.9999999999996696E-4</v>
      </c>
      <c r="M44" s="34">
        <v>46.967710262397951</v>
      </c>
      <c r="N44" s="35">
        <f t="shared" si="4"/>
        <v>9.9999999999988987E-5</v>
      </c>
      <c r="Q44" s="58"/>
      <c r="R44" s="60"/>
      <c r="S44" s="60"/>
    </row>
    <row r="45" spans="2:22" ht="15.75" x14ac:dyDescent="0.25">
      <c r="B45" s="31"/>
      <c r="C45" s="1"/>
      <c r="D45" s="32">
        <v>43759</v>
      </c>
      <c r="E45" s="34">
        <v>81.897800497019873</v>
      </c>
      <c r="F45" s="33">
        <f t="shared" si="0"/>
        <v>-8.9328069870913129E-3</v>
      </c>
      <c r="G45" s="34">
        <v>6.6654848683713439</v>
      </c>
      <c r="H45" s="33">
        <f t="shared" si="1"/>
        <v>-4.4999999999999485E-3</v>
      </c>
      <c r="I45" s="34">
        <v>89.980076832593099</v>
      </c>
      <c r="J45" s="33">
        <f t="shared" si="2"/>
        <v>1.4000000000000679E-3</v>
      </c>
      <c r="K45" s="34">
        <v>23.949747869259792</v>
      </c>
      <c r="L45" s="35">
        <f t="shared" si="3"/>
        <v>-1.8000000000000238E-3</v>
      </c>
      <c r="M45" s="34">
        <v>46.97240703342419</v>
      </c>
      <c r="N45" s="35">
        <f t="shared" si="4"/>
        <v>9.9999999999988987E-5</v>
      </c>
    </row>
    <row r="46" spans="2:22" ht="15.75" x14ac:dyDescent="0.25">
      <c r="B46" s="31"/>
      <c r="C46" s="1"/>
      <c r="D46" s="32">
        <v>43760</v>
      </c>
      <c r="E46" s="34">
        <v>80.68688837740595</v>
      </c>
      <c r="F46" s="33">
        <f t="shared" si="0"/>
        <v>-1.4785648848505861E-2</v>
      </c>
      <c r="G46" s="34">
        <v>6.6581528350161356</v>
      </c>
      <c r="H46" s="33">
        <f t="shared" si="1"/>
        <v>-1.0999999999999899E-3</v>
      </c>
      <c r="I46" s="34">
        <v>89.611158517579469</v>
      </c>
      <c r="J46" s="33">
        <f t="shared" si="2"/>
        <v>-4.0999999999999925E-3</v>
      </c>
      <c r="K46" s="34">
        <v>24.007227264146014</v>
      </c>
      <c r="L46" s="35">
        <f t="shared" si="3"/>
        <v>2.3999999999999577E-3</v>
      </c>
      <c r="M46" s="34">
        <v>46.977104274127534</v>
      </c>
      <c r="N46" s="35">
        <f t="shared" si="4"/>
        <v>9.9999999999988987E-5</v>
      </c>
    </row>
    <row r="47" spans="2:22" ht="15.75" x14ac:dyDescent="0.25">
      <c r="B47" s="31"/>
      <c r="C47" s="1"/>
      <c r="D47" s="32">
        <v>43761</v>
      </c>
      <c r="E47" s="34">
        <v>81.443311558709482</v>
      </c>
      <c r="F47" s="33">
        <f t="shared" si="0"/>
        <v>9.3747967794399756E-3</v>
      </c>
      <c r="G47" s="34">
        <v>6.6481656057636114</v>
      </c>
      <c r="H47" s="33">
        <f t="shared" si="1"/>
        <v>-1.5000000000000568E-3</v>
      </c>
      <c r="I47" s="34">
        <v>89.351286157878491</v>
      </c>
      <c r="J47" s="33">
        <f t="shared" si="2"/>
        <v>-2.9000000000000137E-3</v>
      </c>
      <c r="K47" s="34">
        <v>23.983220036881868</v>
      </c>
      <c r="L47" s="35">
        <f t="shared" si="3"/>
        <v>-1.0000000000000009E-3</v>
      </c>
      <c r="M47" s="34">
        <v>46.981801984554949</v>
      </c>
      <c r="N47" s="35">
        <f t="shared" si="4"/>
        <v>9.9999999999988987E-5</v>
      </c>
    </row>
    <row r="48" spans="2:22" ht="15.75" x14ac:dyDescent="0.25">
      <c r="B48" s="31"/>
      <c r="C48" s="1"/>
      <c r="D48" s="32">
        <v>43762</v>
      </c>
      <c r="E48" s="34">
        <v>82.020707741708804</v>
      </c>
      <c r="F48" s="33">
        <f t="shared" si="0"/>
        <v>7.0895469738248007E-3</v>
      </c>
      <c r="G48" s="34">
        <v>6.6335396414309313</v>
      </c>
      <c r="H48" s="33">
        <f t="shared" si="1"/>
        <v>-2.1999999999999797E-3</v>
      </c>
      <c r="I48" s="34">
        <v>89.235129485873244</v>
      </c>
      <c r="J48" s="33">
        <f t="shared" si="2"/>
        <v>-1.3000000000000789E-3</v>
      </c>
      <c r="K48" s="34">
        <v>24.098339493058898</v>
      </c>
      <c r="L48" s="35">
        <f t="shared" si="3"/>
        <v>4.7999999999999154E-3</v>
      </c>
      <c r="M48" s="34">
        <v>46.986500164753402</v>
      </c>
      <c r="N48" s="35">
        <f t="shared" si="4"/>
        <v>9.9999999999988987E-5</v>
      </c>
    </row>
    <row r="49" spans="1:111" ht="15.75" x14ac:dyDescent="0.25">
      <c r="B49" s="36"/>
      <c r="C49" s="1"/>
      <c r="D49" s="32">
        <v>43763</v>
      </c>
      <c r="E49" s="34">
        <v>83.53629034110368</v>
      </c>
      <c r="F49" s="33">
        <f t="shared" si="0"/>
        <v>1.8478048301748373E-2</v>
      </c>
      <c r="G49" s="34">
        <v>6.6421632429647923</v>
      </c>
      <c r="H49" s="33">
        <f t="shared" si="1"/>
        <v>1.3000000000000789E-3</v>
      </c>
      <c r="I49" s="34">
        <v>88.931730045621279</v>
      </c>
      <c r="J49" s="33">
        <f t="shared" si="2"/>
        <v>-3.3999999999999586E-3</v>
      </c>
      <c r="K49" s="34">
        <v>23.985077297441521</v>
      </c>
      <c r="L49" s="35">
        <f t="shared" si="3"/>
        <v>-4.7000000000000375E-3</v>
      </c>
      <c r="M49" s="34">
        <v>46.991198814769874</v>
      </c>
      <c r="N49" s="35">
        <f t="shared" si="4"/>
        <v>9.9999999999988987E-5</v>
      </c>
    </row>
    <row r="50" spans="1:111" ht="15.75" x14ac:dyDescent="0.25">
      <c r="B50" s="36"/>
      <c r="D50" s="32">
        <v>43766</v>
      </c>
      <c r="E50" s="34">
        <v>83.887178480095443</v>
      </c>
      <c r="F50" s="33">
        <f t="shared" si="0"/>
        <v>4.2004275933127388E-3</v>
      </c>
      <c r="G50" s="34">
        <v>6.587697504372481</v>
      </c>
      <c r="H50" s="33">
        <f t="shared" si="1"/>
        <v>-8.1999999999999851E-3</v>
      </c>
      <c r="I50" s="34">
        <v>89.331922830826571</v>
      </c>
      <c r="J50" s="33">
        <f t="shared" si="2"/>
        <v>4.4999999999999485E-3</v>
      </c>
      <c r="K50" s="34">
        <v>23.934708635116895</v>
      </c>
      <c r="L50" s="35">
        <f t="shared" si="3"/>
        <v>-2.0999999999999908E-3</v>
      </c>
      <c r="M50" s="34">
        <v>46.995897934651353</v>
      </c>
      <c r="N50" s="35">
        <f t="shared" si="4"/>
        <v>9.9999999999988987E-5</v>
      </c>
    </row>
    <row r="51" spans="1:111" s="26" customFormat="1" ht="15" customHeight="1" x14ac:dyDescent="0.25">
      <c r="A51" s="1"/>
      <c r="B51" s="3"/>
      <c r="D51" s="32">
        <v>43767</v>
      </c>
      <c r="E51" s="34">
        <v>83.522463640910885</v>
      </c>
      <c r="F51" s="33">
        <f t="shared" si="0"/>
        <v>-4.3476827542971996E-3</v>
      </c>
      <c r="G51" s="34">
        <v>6.4783417257998979</v>
      </c>
      <c r="H51" s="33">
        <f t="shared" si="1"/>
        <v>-1.6599999999999948E-2</v>
      </c>
      <c r="I51" s="34">
        <v>90.234175251417923</v>
      </c>
      <c r="J51" s="33">
        <f t="shared" si="2"/>
        <v>1.0099999999999998E-2</v>
      </c>
      <c r="K51" s="34">
        <v>23.908380455618268</v>
      </c>
      <c r="L51" s="35">
        <f t="shared" si="3"/>
        <v>-1.0999999999998789E-3</v>
      </c>
      <c r="M51" s="34">
        <v>47.000597524444821</v>
      </c>
      <c r="N51" s="35">
        <f t="shared" si="4"/>
        <v>9.9999999999988987E-5</v>
      </c>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row>
    <row r="52" spans="1:111" s="26" customFormat="1" ht="15" customHeight="1" x14ac:dyDescent="0.25">
      <c r="A52" s="1"/>
      <c r="B52" s="3"/>
      <c r="D52" s="32">
        <v>43768</v>
      </c>
      <c r="E52" s="34">
        <v>84.2284254233426</v>
      </c>
      <c r="F52" s="33">
        <f t="shared" si="0"/>
        <v>8.4523582238529293E-3</v>
      </c>
      <c r="G52" s="34">
        <v>6.493889745941817</v>
      </c>
      <c r="H52" s="33">
        <f t="shared" si="1"/>
        <v>2.3999999999999577E-3</v>
      </c>
      <c r="I52" s="34">
        <v>89.674723364859133</v>
      </c>
      <c r="J52" s="33">
        <f t="shared" si="2"/>
        <v>-6.1999999999999833E-3</v>
      </c>
      <c r="K52" s="34">
        <v>23.743412630474502</v>
      </c>
      <c r="L52" s="35">
        <f t="shared" si="3"/>
        <v>-6.9000000000000172E-3</v>
      </c>
      <c r="M52" s="34">
        <v>47.005297584197265</v>
      </c>
      <c r="N52" s="35">
        <f t="shared" si="4"/>
        <v>9.9999999999988987E-5</v>
      </c>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row>
    <row r="53" spans="1:111" s="26" customFormat="1" ht="15" customHeight="1" x14ac:dyDescent="0.25">
      <c r="A53" s="1"/>
      <c r="B53" s="3"/>
      <c r="D53" s="32">
        <v>43769</v>
      </c>
      <c r="E53" s="34">
        <v>84.482471794048763</v>
      </c>
      <c r="F53" s="33">
        <f t="shared" si="0"/>
        <v>3.0161595616835513E-3</v>
      </c>
      <c r="G53" s="34">
        <v>6.5627249772488003</v>
      </c>
      <c r="H53" s="33">
        <f t="shared" si="1"/>
        <v>1.0599999999999943E-2</v>
      </c>
      <c r="I53" s="34">
        <v>89.271187109717275</v>
      </c>
      <c r="J53" s="33">
        <f t="shared" si="2"/>
        <v>-4.4999999999999485E-3</v>
      </c>
      <c r="K53" s="34">
        <v>23.660310686267842</v>
      </c>
      <c r="L53" s="35">
        <f t="shared" si="3"/>
        <v>-3.4999999999999476E-3</v>
      </c>
      <c r="M53" s="34">
        <v>47.009998113955682</v>
      </c>
      <c r="N53" s="35">
        <f t="shared" si="4"/>
        <v>9.9999999999988987E-5</v>
      </c>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row>
    <row r="54" spans="1:111" ht="15.75" x14ac:dyDescent="0.25">
      <c r="B54" s="36"/>
      <c r="D54" s="32">
        <v>43770</v>
      </c>
      <c r="E54" s="34">
        <v>88.473095316662736</v>
      </c>
      <c r="F54" s="33">
        <f t="shared" si="0"/>
        <v>4.7236112271221264E-2</v>
      </c>
      <c r="G54" s="34">
        <v>6.5522246172852023</v>
      </c>
      <c r="H54" s="33">
        <f t="shared" si="1"/>
        <v>-1.5999999999999348E-3</v>
      </c>
      <c r="I54" s="34">
        <v>89.333676940694076</v>
      </c>
      <c r="J54" s="33">
        <f t="shared" si="2"/>
        <v>6.9999999999992291E-4</v>
      </c>
      <c r="K54" s="34">
        <v>23.636650375581574</v>
      </c>
      <c r="L54" s="35">
        <f t="shared" si="3"/>
        <v>-1.0000000000000009E-3</v>
      </c>
      <c r="M54" s="34">
        <v>47.01469911376708</v>
      </c>
      <c r="N54" s="35">
        <f t="shared" si="4"/>
        <v>9.9999999999988987E-5</v>
      </c>
    </row>
    <row r="55" spans="1:111" ht="15.75" x14ac:dyDescent="0.25">
      <c r="B55" s="36"/>
      <c r="D55" s="32">
        <v>43773</v>
      </c>
      <c r="E55" s="34">
        <v>89.44266935480907</v>
      </c>
      <c r="F55" s="33">
        <f t="shared" si="0"/>
        <v>1.0958970460748896E-2</v>
      </c>
      <c r="G55" s="34">
        <v>6.4788397015716077</v>
      </c>
      <c r="H55" s="33">
        <f t="shared" si="1"/>
        <v>-1.1200000000000099E-2</v>
      </c>
      <c r="I55" s="34">
        <v>89.869679002338245</v>
      </c>
      <c r="J55" s="33">
        <f t="shared" si="2"/>
        <v>6.0000000000000053E-3</v>
      </c>
      <c r="K55" s="34">
        <v>23.655559695882037</v>
      </c>
      <c r="L55" s="35">
        <f t="shared" si="3"/>
        <v>7.9999999999991189E-4</v>
      </c>
      <c r="M55" s="34">
        <v>47.019400583678454</v>
      </c>
      <c r="N55" s="35">
        <f t="shared" si="4"/>
        <v>9.9999999999988987E-5</v>
      </c>
    </row>
    <row r="56" spans="1:111" s="26" customFormat="1" x14ac:dyDescent="0.25">
      <c r="A56" s="1"/>
      <c r="B56" s="3"/>
      <c r="D56" s="32">
        <v>43774</v>
      </c>
      <c r="E56" s="34">
        <v>89.769313023945642</v>
      </c>
      <c r="F56" s="33">
        <f t="shared" si="0"/>
        <v>3.6519892741664339E-3</v>
      </c>
      <c r="G56" s="34">
        <v>6.5125296680197806</v>
      </c>
      <c r="H56" s="33">
        <f t="shared" si="1"/>
        <v>5.2000000000000934E-3</v>
      </c>
      <c r="I56" s="34">
        <v>89.321473960423987</v>
      </c>
      <c r="J56" s="33">
        <f t="shared" si="2"/>
        <v>-6.0999999999999943E-3</v>
      </c>
      <c r="K56" s="34">
        <v>23.634269692155744</v>
      </c>
      <c r="L56" s="35">
        <f t="shared" si="3"/>
        <v>-8.9999999999990088E-4</v>
      </c>
      <c r="M56" s="34">
        <v>47.024102523736822</v>
      </c>
      <c r="N56" s="35">
        <f t="shared" si="4"/>
        <v>9.9999999999988987E-5</v>
      </c>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row>
    <row r="57" spans="1:111" s="26" customFormat="1" ht="15" customHeight="1" x14ac:dyDescent="0.25">
      <c r="A57" s="1"/>
      <c r="B57" s="3"/>
      <c r="D57" s="32">
        <v>43775</v>
      </c>
      <c r="E57" s="34">
        <v>88.771025711194611</v>
      </c>
      <c r="F57" s="33">
        <f t="shared" si="0"/>
        <v>-1.1120585410793304E-2</v>
      </c>
      <c r="G57" s="34">
        <v>6.5542098578951071</v>
      </c>
      <c r="H57" s="33">
        <f t="shared" si="1"/>
        <v>6.3999999999999613E-3</v>
      </c>
      <c r="I57" s="34">
        <v>88.901663032809992</v>
      </c>
      <c r="J57" s="33">
        <f t="shared" si="2"/>
        <v>-4.7000000000000375E-3</v>
      </c>
      <c r="K57" s="34">
        <v>23.761894748493386</v>
      </c>
      <c r="L57" s="35">
        <f t="shared" si="3"/>
        <v>5.4000000000000714E-3</v>
      </c>
      <c r="M57" s="34">
        <v>47.028804933989193</v>
      </c>
      <c r="N57" s="35">
        <f t="shared" si="4"/>
        <v>9.9999999999988987E-5</v>
      </c>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row>
    <row r="58" spans="1:111" ht="15.75" x14ac:dyDescent="0.25">
      <c r="B58" s="36"/>
      <c r="D58" s="32">
        <v>43776</v>
      </c>
      <c r="E58" s="34">
        <v>87.162647664107851</v>
      </c>
      <c r="F58" s="33">
        <f t="shared" si="0"/>
        <v>-1.8118277154072993E-2</v>
      </c>
      <c r="G58" s="34">
        <v>6.6426916909766911</v>
      </c>
      <c r="H58" s="33">
        <f t="shared" si="1"/>
        <v>1.3500000000000068E-2</v>
      </c>
      <c r="I58" s="34">
        <v>88.723859706744378</v>
      </c>
      <c r="J58" s="33">
        <f t="shared" si="2"/>
        <v>-1.9999999999998908E-3</v>
      </c>
      <c r="K58" s="34">
        <v>23.875951843286153</v>
      </c>
      <c r="L58" s="35">
        <f t="shared" si="3"/>
        <v>4.7999999999999154E-3</v>
      </c>
      <c r="M58" s="34">
        <v>47.03350781448259</v>
      </c>
      <c r="N58" s="35">
        <f t="shared" si="4"/>
        <v>9.9999999999988987E-5</v>
      </c>
    </row>
    <row r="59" spans="1:111" ht="15.75" x14ac:dyDescent="0.25">
      <c r="B59" s="36"/>
      <c r="D59" s="32">
        <v>43777</v>
      </c>
      <c r="E59" s="34">
        <v>88.319237297594569</v>
      </c>
      <c r="F59" s="33">
        <f t="shared" si="0"/>
        <v>1.3269326534730563E-2</v>
      </c>
      <c r="G59" s="34">
        <v>6.6307348459329329</v>
      </c>
      <c r="H59" s="33">
        <f t="shared" si="1"/>
        <v>-1.8000000000000238E-3</v>
      </c>
      <c r="I59" s="34">
        <v>88.732732092715054</v>
      </c>
      <c r="J59" s="33">
        <f t="shared" si="2"/>
        <v>9.9999999999988987E-5</v>
      </c>
      <c r="K59" s="34">
        <v>23.837750320336895</v>
      </c>
      <c r="L59" s="35">
        <f t="shared" si="3"/>
        <v>-1.6000000000000458E-3</v>
      </c>
      <c r="M59" s="34">
        <v>47.038211165264038</v>
      </c>
      <c r="N59" s="35">
        <f t="shared" si="4"/>
        <v>9.9999999999988987E-5</v>
      </c>
    </row>
    <row r="60" spans="1:111" s="26" customFormat="1" x14ac:dyDescent="0.25">
      <c r="A60" s="1"/>
      <c r="B60" s="3"/>
      <c r="D60" s="32">
        <v>43780</v>
      </c>
      <c r="E60" s="34">
        <v>88.533957738209153</v>
      </c>
      <c r="F60" s="33">
        <f t="shared" si="0"/>
        <v>2.4311854040481862E-3</v>
      </c>
      <c r="G60" s="34">
        <v>6.6950529739384823</v>
      </c>
      <c r="H60" s="33">
        <f t="shared" si="1"/>
        <v>9.7000000000000419E-3</v>
      </c>
      <c r="I60" s="34">
        <v>88.714985546296518</v>
      </c>
      <c r="J60" s="33">
        <f t="shared" si="2"/>
        <v>-1.9999999999986695E-4</v>
      </c>
      <c r="K60" s="34">
        <v>23.840134095368928</v>
      </c>
      <c r="L60" s="35">
        <f t="shared" si="3"/>
        <v>9.9999999999988987E-5</v>
      </c>
      <c r="M60" s="34">
        <v>47.042914986380566</v>
      </c>
      <c r="N60" s="35">
        <f t="shared" si="4"/>
        <v>9.9999999999988987E-5</v>
      </c>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row>
    <row r="61" spans="1:111" s="26" customFormat="1" ht="15" customHeight="1" x14ac:dyDescent="0.25">
      <c r="A61" s="1"/>
      <c r="B61" s="3"/>
      <c r="D61" s="32">
        <v>43781</v>
      </c>
      <c r="E61" s="34">
        <v>87.459672406381742</v>
      </c>
      <c r="F61" s="33">
        <f t="shared" si="0"/>
        <v>-1.213416139154222E-2</v>
      </c>
      <c r="G61" s="34">
        <v>6.6984005004254508</v>
      </c>
      <c r="H61" s="33">
        <f t="shared" si="1"/>
        <v>4.9999999999994493E-4</v>
      </c>
      <c r="I61" s="34">
        <v>89.025487995708559</v>
      </c>
      <c r="J61" s="33">
        <f t="shared" si="2"/>
        <v>3.5000000000000586E-3</v>
      </c>
      <c r="K61" s="34">
        <v>23.885430350150131</v>
      </c>
      <c r="L61" s="35">
        <f t="shared" si="3"/>
        <v>1.9000000000000128E-3</v>
      </c>
      <c r="M61" s="34">
        <v>47.047619277879207</v>
      </c>
      <c r="N61" s="35">
        <f t="shared" si="4"/>
        <v>9.9999999999988987E-5</v>
      </c>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row>
    <row r="62" spans="1:111" ht="15.75" x14ac:dyDescent="0.25">
      <c r="B62" s="36"/>
      <c r="D62" s="32">
        <v>43782</v>
      </c>
      <c r="E62" s="34">
        <v>86.9204503803671</v>
      </c>
      <c r="F62" s="33">
        <f t="shared" si="0"/>
        <v>-6.1653789818597593E-3</v>
      </c>
      <c r="G62" s="34">
        <v>6.7198353820268126</v>
      </c>
      <c r="H62" s="33">
        <f t="shared" si="1"/>
        <v>3.2000000000000917E-3</v>
      </c>
      <c r="I62" s="34">
        <v>89.345979752493108</v>
      </c>
      <c r="J62" s="33">
        <f t="shared" si="2"/>
        <v>3.6000000000000476E-3</v>
      </c>
      <c r="K62" s="34">
        <v>23.85676783372995</v>
      </c>
      <c r="L62" s="35">
        <f t="shared" si="3"/>
        <v>-1.1999999999999789E-3</v>
      </c>
      <c r="M62" s="34">
        <v>47.052324039806997</v>
      </c>
      <c r="N62" s="35">
        <f t="shared" si="4"/>
        <v>9.9999999999988987E-5</v>
      </c>
    </row>
    <row r="63" spans="1:111" ht="15.75" x14ac:dyDescent="0.25">
      <c r="B63" s="36"/>
      <c r="D63" s="32">
        <v>43783</v>
      </c>
      <c r="E63" s="34">
        <v>86.662088644122647</v>
      </c>
      <c r="F63" s="33">
        <f t="shared" si="0"/>
        <v>-2.9723929767259127E-3</v>
      </c>
      <c r="G63" s="34">
        <v>6.7023638100335425</v>
      </c>
      <c r="H63" s="33">
        <f t="shared" si="1"/>
        <v>-2.6000000000000467E-3</v>
      </c>
      <c r="I63" s="34">
        <v>89.488933320097104</v>
      </c>
      <c r="J63" s="33">
        <f t="shared" si="2"/>
        <v>1.6000000000000458E-3</v>
      </c>
      <c r="K63" s="34">
        <v>23.997522763948957</v>
      </c>
      <c r="L63" s="35">
        <f t="shared" si="3"/>
        <v>5.9000000000000163E-3</v>
      </c>
      <c r="M63" s="34">
        <v>47.057029272210976</v>
      </c>
      <c r="N63" s="35">
        <f t="shared" si="4"/>
        <v>9.9999999999988987E-5</v>
      </c>
    </row>
    <row r="64" spans="1:111" s="26" customFormat="1" x14ac:dyDescent="0.25">
      <c r="A64" s="1"/>
      <c r="B64" s="3"/>
      <c r="D64" s="32">
        <v>43784</v>
      </c>
      <c r="E64" s="34">
        <v>87.414205393755807</v>
      </c>
      <c r="F64" s="33">
        <f t="shared" si="0"/>
        <v>8.6787286274823128E-3</v>
      </c>
      <c r="G64" s="34">
        <v>6.7385565746077241</v>
      </c>
      <c r="H64" s="33">
        <f t="shared" si="1"/>
        <v>5.4000000000000714E-3</v>
      </c>
      <c r="I64" s="34">
        <v>89.435239960105037</v>
      </c>
      <c r="J64" s="33">
        <f t="shared" si="2"/>
        <v>-6.0000000000015596E-4</v>
      </c>
      <c r="K64" s="34">
        <v>24.062316075411619</v>
      </c>
      <c r="L64" s="35">
        <f t="shared" si="3"/>
        <v>2.6999999999999247E-3</v>
      </c>
      <c r="M64" s="34">
        <v>47.061734975138194</v>
      </c>
      <c r="N64" s="35">
        <f t="shared" si="4"/>
        <v>9.9999999999988987E-5</v>
      </c>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row>
    <row r="65" spans="1:111" s="26" customFormat="1" ht="15" customHeight="1" x14ac:dyDescent="0.25">
      <c r="A65" s="1"/>
      <c r="B65" s="3"/>
      <c r="D65" s="32">
        <v>43787</v>
      </c>
      <c r="E65" s="34">
        <v>88.611085133417362</v>
      </c>
      <c r="F65" s="33">
        <f t="shared" si="0"/>
        <v>1.369205078591329E-2</v>
      </c>
      <c r="G65" s="34">
        <v>6.7230578944861268</v>
      </c>
      <c r="H65" s="33">
        <f t="shared" si="1"/>
        <v>-2.2999999999999687E-3</v>
      </c>
      <c r="I65" s="34">
        <v>89.551505772053176</v>
      </c>
      <c r="J65" s="33">
        <f t="shared" si="2"/>
        <v>1.3000000000000789E-3</v>
      </c>
      <c r="K65" s="34">
        <v>24.165784034535889</v>
      </c>
      <c r="L65" s="35">
        <f t="shared" si="3"/>
        <v>4.2999999999999705E-3</v>
      </c>
      <c r="M65" s="34">
        <v>47.066441148635704</v>
      </c>
      <c r="N65" s="35">
        <f t="shared" si="4"/>
        <v>9.9999999999988987E-5</v>
      </c>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row>
    <row r="66" spans="1:111" ht="15.75" x14ac:dyDescent="0.25">
      <c r="B66" s="36"/>
      <c r="D66" s="32">
        <v>43788</v>
      </c>
      <c r="E66" s="34">
        <v>89.013233134409617</v>
      </c>
      <c r="F66" s="33">
        <f t="shared" si="0"/>
        <v>4.5383486771068959E-3</v>
      </c>
      <c r="G66" s="34">
        <v>6.736504010275099</v>
      </c>
      <c r="H66" s="33">
        <f t="shared" si="1"/>
        <v>2.0000000000000018E-3</v>
      </c>
      <c r="I66" s="34">
        <v>89.524640320321566</v>
      </c>
      <c r="J66" s="33">
        <f t="shared" si="2"/>
        <v>-2.9999999999996696E-4</v>
      </c>
      <c r="K66" s="34">
        <v>24.231031651429134</v>
      </c>
      <c r="L66" s="35">
        <f t="shared" si="3"/>
        <v>2.6999999999999247E-3</v>
      </c>
      <c r="M66" s="34">
        <v>47.071147792750565</v>
      </c>
      <c r="N66" s="35">
        <f t="shared" si="4"/>
        <v>9.9999999999988987E-5</v>
      </c>
    </row>
    <row r="67" spans="1:111" ht="15.75" x14ac:dyDescent="0.25">
      <c r="B67" s="36"/>
      <c r="D67" s="32">
        <v>43789</v>
      </c>
      <c r="E67" s="34">
        <v>88.470986695065946</v>
      </c>
      <c r="F67" s="33">
        <f t="shared" si="0"/>
        <v>-6.0917508582670754E-3</v>
      </c>
      <c r="G67" s="34">
        <v>6.7540189207018138</v>
      </c>
      <c r="H67" s="33">
        <f t="shared" si="1"/>
        <v>2.5999999999999357E-3</v>
      </c>
      <c r="I67" s="34">
        <v>89.282923791456696</v>
      </c>
      <c r="J67" s="33">
        <f t="shared" si="2"/>
        <v>-2.7000000000000357E-3</v>
      </c>
      <c r="K67" s="34">
        <v>24.092914771015987</v>
      </c>
      <c r="L67" s="35">
        <f t="shared" si="3"/>
        <v>-5.7000000000000384E-3</v>
      </c>
      <c r="M67" s="34">
        <v>47.075854907529838</v>
      </c>
      <c r="N67" s="35">
        <f t="shared" si="4"/>
        <v>9.9999999999988987E-5</v>
      </c>
    </row>
    <row r="68" spans="1:111" s="26" customFormat="1" x14ac:dyDescent="0.25">
      <c r="A68" s="1"/>
      <c r="B68" s="3"/>
      <c r="D68" s="32">
        <v>43790</v>
      </c>
      <c r="E68" s="34">
        <v>88.611566567310192</v>
      </c>
      <c r="F68" s="33">
        <f t="shared" si="0"/>
        <v>1.588994058908666E-3</v>
      </c>
      <c r="G68" s="34">
        <v>6.7749563793559897</v>
      </c>
      <c r="H68" s="33">
        <f t="shared" si="1"/>
        <v>3.1000000000001027E-3</v>
      </c>
      <c r="I68" s="34">
        <v>89.407919884764738</v>
      </c>
      <c r="J68" s="33">
        <f t="shared" si="2"/>
        <v>1.4000000000000679E-3</v>
      </c>
      <c r="K68" s="34">
        <v>24.066412564767869</v>
      </c>
      <c r="L68" s="35">
        <f t="shared" si="3"/>
        <v>-1.0999999999999899E-3</v>
      </c>
      <c r="M68" s="34">
        <v>47.080562493020587</v>
      </c>
      <c r="N68" s="35">
        <f t="shared" si="4"/>
        <v>9.9999999999988987E-5</v>
      </c>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row>
    <row r="69" spans="1:111" s="26" customFormat="1" ht="15" customHeight="1" x14ac:dyDescent="0.25">
      <c r="A69" s="1"/>
      <c r="B69" s="3"/>
      <c r="D69" s="32">
        <v>43791</v>
      </c>
      <c r="E69" s="34">
        <v>89.772043856131361</v>
      </c>
      <c r="F69" s="33">
        <f t="shared" si="0"/>
        <v>1.3096228108546715E-2</v>
      </c>
      <c r="G69" s="34">
        <v>6.8054436830630909</v>
      </c>
      <c r="H69" s="33">
        <f t="shared" si="1"/>
        <v>4.4999999999999485E-3</v>
      </c>
      <c r="I69" s="34">
        <v>89.345334340845397</v>
      </c>
      <c r="J69" s="33">
        <f t="shared" si="2"/>
        <v>-7.0000000000003393E-4</v>
      </c>
      <c r="K69" s="34">
        <v>24.025499663407764</v>
      </c>
      <c r="L69" s="35">
        <f t="shared" si="3"/>
        <v>-1.7000000000000348E-3</v>
      </c>
      <c r="M69" s="34">
        <v>47.085270549269886</v>
      </c>
      <c r="N69" s="35">
        <f t="shared" si="4"/>
        <v>9.9999999999988987E-5</v>
      </c>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row>
    <row r="70" spans="1:111" ht="15.75" x14ac:dyDescent="0.25">
      <c r="B70" s="36"/>
      <c r="D70" s="32">
        <v>43794</v>
      </c>
      <c r="E70" s="34">
        <v>90.145460712013417</v>
      </c>
      <c r="F70" s="33">
        <f t="shared" si="0"/>
        <v>4.1596118328384168E-3</v>
      </c>
      <c r="G70" s="34">
        <v>6.8068047717997038</v>
      </c>
      <c r="H70" s="33">
        <f t="shared" si="1"/>
        <v>1.9999999999997797E-4</v>
      </c>
      <c r="I70" s="34">
        <v>89.577632210131583</v>
      </c>
      <c r="J70" s="33">
        <f t="shared" si="2"/>
        <v>2.5999999999999357E-3</v>
      </c>
      <c r="K70" s="34">
        <v>24.10238126233067</v>
      </c>
      <c r="L70" s="35">
        <f t="shared" si="3"/>
        <v>3.2000000000000917E-3</v>
      </c>
      <c r="M70" s="34">
        <v>47.089979076324809</v>
      </c>
      <c r="N70" s="35">
        <f t="shared" si="4"/>
        <v>9.9999999999988987E-5</v>
      </c>
    </row>
    <row r="71" spans="1:111" ht="15.75" x14ac:dyDescent="0.25">
      <c r="B71" s="36"/>
      <c r="D71" s="32">
        <v>43795</v>
      </c>
      <c r="E71" s="34">
        <v>88.929237924513373</v>
      </c>
      <c r="F71" s="33">
        <f t="shared" si="0"/>
        <v>-1.3491780705248146E-2</v>
      </c>
      <c r="G71" s="34">
        <v>6.8272251861151023</v>
      </c>
      <c r="H71" s="33">
        <f t="shared" si="1"/>
        <v>2.9999999999998916E-3</v>
      </c>
      <c r="I71" s="34">
        <v>89.398476945711323</v>
      </c>
      <c r="J71" s="33">
        <f t="shared" si="2"/>
        <v>-2.0000000000000018E-3</v>
      </c>
      <c r="K71" s="34">
        <v>23.914382688484491</v>
      </c>
      <c r="L71" s="35">
        <f t="shared" si="3"/>
        <v>-7.8000000000000291E-3</v>
      </c>
      <c r="M71" s="34">
        <v>47.094688074232444</v>
      </c>
      <c r="N71" s="35">
        <f t="shared" si="4"/>
        <v>9.9999999999988987E-5</v>
      </c>
    </row>
    <row r="72" spans="1:111" s="26" customFormat="1" x14ac:dyDescent="0.25">
      <c r="A72" s="1"/>
      <c r="B72" s="3"/>
      <c r="D72" s="32">
        <v>43796</v>
      </c>
      <c r="E72" s="34">
        <v>89.004735336193946</v>
      </c>
      <c r="F72" s="33">
        <f t="shared" si="0"/>
        <v>8.4896051560301444E-4</v>
      </c>
      <c r="G72" s="34">
        <v>6.8122052907056494</v>
      </c>
      <c r="H72" s="33">
        <f t="shared" si="1"/>
        <v>-2.1999999999999797E-3</v>
      </c>
      <c r="I72" s="34">
        <v>89.604093442686462</v>
      </c>
      <c r="J72" s="33">
        <f t="shared" si="2"/>
        <v>2.2999999999999687E-3</v>
      </c>
      <c r="K72" s="34">
        <v>23.859379608300976</v>
      </c>
      <c r="L72" s="35">
        <f t="shared" si="3"/>
        <v>-2.2999999999999687E-3</v>
      </c>
      <c r="M72" s="34">
        <v>47.099397543039863</v>
      </c>
      <c r="N72" s="35">
        <f t="shared" si="4"/>
        <v>9.9999999999988987E-5</v>
      </c>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row>
    <row r="73" spans="1:111" s="26" customFormat="1" ht="15" customHeight="1" x14ac:dyDescent="0.25">
      <c r="A73" s="1"/>
      <c r="B73" s="3"/>
      <c r="D73" s="32">
        <v>43797</v>
      </c>
      <c r="E73" s="34">
        <v>89.542829300051977</v>
      </c>
      <c r="F73" s="33">
        <f t="shared" si="0"/>
        <v>6.045677927421611E-3</v>
      </c>
      <c r="G73" s="34">
        <v>6.8694278151475769</v>
      </c>
      <c r="H73" s="33">
        <f t="shared" si="1"/>
        <v>8.3999999999999631E-3</v>
      </c>
      <c r="I73" s="34">
        <v>89.55033098662085</v>
      </c>
      <c r="J73" s="33">
        <f t="shared" si="2"/>
        <v>-6.0000000000004494E-4</v>
      </c>
      <c r="K73" s="34">
        <v>23.909484305478408</v>
      </c>
      <c r="L73" s="35">
        <f t="shared" si="3"/>
        <v>2.0999999999999908E-3</v>
      </c>
      <c r="M73" s="34">
        <v>47.10410748279417</v>
      </c>
      <c r="N73" s="35">
        <f t="shared" si="4"/>
        <v>9.9999999999988987E-5</v>
      </c>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row>
    <row r="74" spans="1:111" ht="15.75" x14ac:dyDescent="0.25">
      <c r="B74" s="36"/>
      <c r="D74" s="32">
        <v>43798</v>
      </c>
      <c r="E74" s="34">
        <v>88.30156870424868</v>
      </c>
      <c r="F74" s="33">
        <f t="shared" si="0"/>
        <v>-1.3862199860179891E-2</v>
      </c>
      <c r="G74" s="34">
        <v>6.896218583626653</v>
      </c>
      <c r="H74" s="33">
        <f t="shared" si="1"/>
        <v>3.9000000000000146E-3</v>
      </c>
      <c r="I74" s="34">
        <v>89.353320258450282</v>
      </c>
      <c r="J74" s="33">
        <f t="shared" si="2"/>
        <v>-2.1999999999999797E-3</v>
      </c>
      <c r="K74" s="34">
        <v>24.088805437769498</v>
      </c>
      <c r="L74" s="35">
        <f t="shared" si="3"/>
        <v>7.5000000000000622E-3</v>
      </c>
      <c r="M74" s="34">
        <v>47.108817893542451</v>
      </c>
      <c r="N74" s="35">
        <f t="shared" si="4"/>
        <v>9.9999999999988987E-5</v>
      </c>
    </row>
    <row r="75" spans="1:111" ht="15.75" x14ac:dyDescent="0.25">
      <c r="B75" s="36"/>
      <c r="D75" s="32">
        <v>43801</v>
      </c>
      <c r="E75" s="34">
        <v>87.282687419423212</v>
      </c>
      <c r="F75" s="33">
        <f t="shared" si="0"/>
        <v>-1.153865440644708E-2</v>
      </c>
      <c r="G75" s="34">
        <v>6.8996666929184656</v>
      </c>
      <c r="H75" s="33">
        <f t="shared" si="1"/>
        <v>4.9999999999994493E-4</v>
      </c>
      <c r="I75" s="34">
        <v>89.496285570863805</v>
      </c>
      <c r="J75" s="33">
        <f t="shared" si="2"/>
        <v>1.6000000000000458E-3</v>
      </c>
      <c r="K75" s="34">
        <v>24.223702748221008</v>
      </c>
      <c r="L75" s="35">
        <f t="shared" si="3"/>
        <v>5.6000000000000494E-3</v>
      </c>
      <c r="M75" s="34">
        <v>47.113528775331801</v>
      </c>
      <c r="N75" s="35">
        <f t="shared" si="4"/>
        <v>9.9999999999988987E-5</v>
      </c>
    </row>
    <row r="76" spans="1:111" s="26" customFormat="1" x14ac:dyDescent="0.25">
      <c r="A76" s="1"/>
      <c r="B76" s="3"/>
      <c r="D76" s="32">
        <v>43802</v>
      </c>
      <c r="E76" s="34">
        <v>88.064526526474879</v>
      </c>
      <c r="F76" s="33">
        <f t="shared" si="0"/>
        <v>8.9575508060912856E-3</v>
      </c>
      <c r="G76" s="34">
        <v>6.9003566595877572</v>
      </c>
      <c r="H76" s="33">
        <f t="shared" si="1"/>
        <v>9.9999999999988987E-5</v>
      </c>
      <c r="I76" s="34">
        <v>89.200947828479954</v>
      </c>
      <c r="J76" s="33">
        <f t="shared" si="2"/>
        <v>-3.2999999999999696E-3</v>
      </c>
      <c r="K76" s="34">
        <v>24.252771191518875</v>
      </c>
      <c r="L76" s="35">
        <f t="shared" si="3"/>
        <v>1.2000000000000899E-3</v>
      </c>
      <c r="M76" s="34">
        <v>47.118240128209337</v>
      </c>
      <c r="N76" s="35">
        <f t="shared" si="4"/>
        <v>9.9999999999988987E-5</v>
      </c>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row>
    <row r="77" spans="1:111" s="26" customFormat="1" ht="15" customHeight="1" x14ac:dyDescent="0.25">
      <c r="A77" s="1"/>
      <c r="B77" s="3"/>
      <c r="D77" s="32">
        <v>43803</v>
      </c>
      <c r="E77" s="34">
        <v>87.811609433597681</v>
      </c>
      <c r="F77" s="33">
        <f t="shared" si="0"/>
        <v>-2.8719519976203589E-3</v>
      </c>
      <c r="G77" s="34">
        <v>6.9217477652324799</v>
      </c>
      <c r="H77" s="33">
        <f t="shared" si="1"/>
        <v>3.1000000000001027E-3</v>
      </c>
      <c r="I77" s="34">
        <v>89.183107638914265</v>
      </c>
      <c r="J77" s="33">
        <f t="shared" si="2"/>
        <v>-1.9999999999986695E-4</v>
      </c>
      <c r="K77" s="34">
        <v>24.301276733901911</v>
      </c>
      <c r="L77" s="35">
        <f t="shared" si="3"/>
        <v>2.0000000000000018E-3</v>
      </c>
      <c r="M77" s="34">
        <v>47.122951952222159</v>
      </c>
      <c r="N77" s="35">
        <f t="shared" si="4"/>
        <v>9.9999999999988987E-5</v>
      </c>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row>
    <row r="78" spans="1:111" ht="15.75" x14ac:dyDescent="0.25">
      <c r="B78" s="36"/>
      <c r="D78" s="32">
        <v>43804</v>
      </c>
      <c r="E78" s="34">
        <v>87.427942257340291</v>
      </c>
      <c r="F78" s="33">
        <f t="shared" ref="F78:F116" si="5">E78/E77-1</f>
        <v>-4.369207884152404E-3</v>
      </c>
      <c r="G78" s="34">
        <v>6.9265929886681423</v>
      </c>
      <c r="H78" s="33">
        <f t="shared" ref="H78:H116" si="6">G78/G77-1</f>
        <v>6.9999999999992291E-4</v>
      </c>
      <c r="I78" s="34">
        <v>89.209862571205932</v>
      </c>
      <c r="J78" s="33">
        <f t="shared" ref="J78:J116" si="7">I78/I77-1</f>
        <v>2.9999999999996696E-4</v>
      </c>
      <c r="K78" s="34">
        <v>24.247813925087328</v>
      </c>
      <c r="L78" s="35">
        <f t="shared" ref="L78:L116" si="8">K78/K77-1</f>
        <v>-2.1999999999999797E-3</v>
      </c>
      <c r="M78" s="34">
        <v>47.127664247417378</v>
      </c>
      <c r="N78" s="35">
        <f t="shared" ref="N78:N116" si="9">M78/M77-1</f>
        <v>9.9999999999988987E-5</v>
      </c>
    </row>
    <row r="79" spans="1:111" ht="15.75" x14ac:dyDescent="0.25">
      <c r="B79" s="36"/>
      <c r="D79" s="32">
        <v>43805</v>
      </c>
      <c r="E79" s="34">
        <v>86.328236028876546</v>
      </c>
      <c r="F79" s="33">
        <f t="shared" si="5"/>
        <v>-1.2578429733903662E-2</v>
      </c>
      <c r="G79" s="34">
        <v>6.9210517142772074</v>
      </c>
      <c r="H79" s="33">
        <f t="shared" si="6"/>
        <v>-8.0000000000002292E-4</v>
      </c>
      <c r="I79" s="34">
        <v>89.459650186405298</v>
      </c>
      <c r="J79" s="33">
        <f t="shared" si="7"/>
        <v>2.7999999999999137E-3</v>
      </c>
      <c r="K79" s="34">
        <v>24.170220920527051</v>
      </c>
      <c r="L79" s="35">
        <f t="shared" si="8"/>
        <v>-3.1999999999999806E-3</v>
      </c>
      <c r="M79" s="34">
        <v>47.132377013842117</v>
      </c>
      <c r="N79" s="35">
        <f t="shared" si="9"/>
        <v>9.9999999999988987E-5</v>
      </c>
    </row>
    <row r="80" spans="1:111" s="26" customFormat="1" x14ac:dyDescent="0.25">
      <c r="A80" s="1"/>
      <c r="B80" s="3"/>
      <c r="D80" s="32">
        <v>43808</v>
      </c>
      <c r="E80" s="34">
        <v>85.689420100668073</v>
      </c>
      <c r="F80" s="33">
        <f t="shared" si="5"/>
        <v>-7.3998491987580239E-3</v>
      </c>
      <c r="G80" s="34">
        <v>6.9328175021914786</v>
      </c>
      <c r="H80" s="33">
        <f t="shared" si="6"/>
        <v>1.7000000000000348E-3</v>
      </c>
      <c r="I80" s="34">
        <v>89.388082466256165</v>
      </c>
      <c r="J80" s="33">
        <f t="shared" si="7"/>
        <v>-8.0000000000013394E-4</v>
      </c>
      <c r="K80" s="34">
        <v>24.179889008895259</v>
      </c>
      <c r="L80" s="35">
        <f t="shared" si="8"/>
        <v>3.9999999999995595E-4</v>
      </c>
      <c r="M80" s="34">
        <v>47.137090251543498</v>
      </c>
      <c r="N80" s="35">
        <f t="shared" si="9"/>
        <v>9.9999999999988987E-5</v>
      </c>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row>
    <row r="81" spans="1:111" s="26" customFormat="1" ht="15" customHeight="1" x14ac:dyDescent="0.25">
      <c r="A81" s="1"/>
      <c r="B81" s="3"/>
      <c r="D81" s="32">
        <v>43809</v>
      </c>
      <c r="E81" s="34">
        <v>86.013033812525549</v>
      </c>
      <c r="F81" s="33">
        <f t="shared" si="5"/>
        <v>3.7765888890051169E-3</v>
      </c>
      <c r="G81" s="34">
        <v>6.9210317124377525</v>
      </c>
      <c r="H81" s="33">
        <f t="shared" si="6"/>
        <v>-1.7000000000000348E-3</v>
      </c>
      <c r="I81" s="34">
        <v>89.262939150803405</v>
      </c>
      <c r="J81" s="33">
        <f t="shared" si="7"/>
        <v>-1.4000000000000679E-3</v>
      </c>
      <c r="K81" s="34">
        <v>24.020301741436548</v>
      </c>
      <c r="L81" s="35">
        <f t="shared" si="8"/>
        <v>-6.6000000000001613E-3</v>
      </c>
      <c r="M81" s="34">
        <v>47.141803960568652</v>
      </c>
      <c r="N81" s="35">
        <f t="shared" si="9"/>
        <v>9.9999999999988987E-5</v>
      </c>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row>
    <row r="82" spans="1:111" ht="15.75" x14ac:dyDescent="0.25">
      <c r="B82" s="36"/>
      <c r="D82" s="32">
        <v>43810</v>
      </c>
      <c r="E82" s="34">
        <v>86.994834594412993</v>
      </c>
      <c r="F82" s="33">
        <f t="shared" si="5"/>
        <v>1.1414558217157866E-2</v>
      </c>
      <c r="G82" s="34">
        <v>6.916186990239046</v>
      </c>
      <c r="H82" s="33">
        <f t="shared" si="6"/>
        <v>-7.0000000000003393E-4</v>
      </c>
      <c r="I82" s="34">
        <v>89.182602505567687</v>
      </c>
      <c r="J82" s="33">
        <f t="shared" si="7"/>
        <v>-8.9999999999990088E-4</v>
      </c>
      <c r="K82" s="34">
        <v>23.977065198301961</v>
      </c>
      <c r="L82" s="35">
        <f t="shared" si="8"/>
        <v>-1.8000000000000238E-3</v>
      </c>
      <c r="M82" s="34">
        <v>47.146518140964709</v>
      </c>
      <c r="N82" s="35">
        <f t="shared" si="9"/>
        <v>9.9999999999988987E-5</v>
      </c>
    </row>
    <row r="83" spans="1:111" ht="15.75" x14ac:dyDescent="0.25">
      <c r="B83" s="36"/>
      <c r="D83" s="32">
        <v>43811</v>
      </c>
      <c r="E83" s="34">
        <v>87.728143233485255</v>
      </c>
      <c r="F83" s="33">
        <f t="shared" si="5"/>
        <v>8.4293354023958766E-3</v>
      </c>
      <c r="G83" s="34">
        <v>6.963908680471695</v>
      </c>
      <c r="H83" s="33">
        <f t="shared" si="6"/>
        <v>6.8999999999999062E-3</v>
      </c>
      <c r="I83" s="34">
        <v>89.120174683813786</v>
      </c>
      <c r="J83" s="33">
        <f t="shared" si="7"/>
        <v>-7.0000000000003393E-4</v>
      </c>
      <c r="K83" s="34">
        <v>23.938701893984678</v>
      </c>
      <c r="L83" s="35">
        <f t="shared" si="8"/>
        <v>-1.5999999999999348E-3</v>
      </c>
      <c r="M83" s="34">
        <v>47.151232792778806</v>
      </c>
      <c r="N83" s="35">
        <f t="shared" si="9"/>
        <v>9.9999999999988987E-5</v>
      </c>
    </row>
    <row r="84" spans="1:111" s="26" customFormat="1" x14ac:dyDescent="0.25">
      <c r="A84" s="1"/>
      <c r="B84" s="3"/>
      <c r="D84" s="32">
        <v>43812</v>
      </c>
      <c r="E84" s="34">
        <v>89.217055470077085</v>
      </c>
      <c r="F84" s="33">
        <f t="shared" si="5"/>
        <v>1.6971888173093364E-2</v>
      </c>
      <c r="G84" s="34">
        <v>6.9694798074160715</v>
      </c>
      <c r="H84" s="33">
        <f t="shared" si="6"/>
        <v>7.9999999999991189E-4</v>
      </c>
      <c r="I84" s="34">
        <v>89.111262666345411</v>
      </c>
      <c r="J84" s="33">
        <f t="shared" si="7"/>
        <v>-9.9999999999988987E-5</v>
      </c>
      <c r="K84" s="34">
        <v>23.814220644135958</v>
      </c>
      <c r="L84" s="35">
        <f t="shared" si="8"/>
        <v>-5.1999999999999824E-3</v>
      </c>
      <c r="M84" s="34">
        <v>47.155947916058082</v>
      </c>
      <c r="N84" s="35">
        <f t="shared" si="9"/>
        <v>9.9999999999988987E-5</v>
      </c>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row>
    <row r="85" spans="1:111" s="26" customFormat="1" ht="15" customHeight="1" x14ac:dyDescent="0.25">
      <c r="A85" s="1"/>
      <c r="B85" s="3"/>
      <c r="D85" s="32">
        <v>43815</v>
      </c>
      <c r="E85" s="34">
        <v>90.204329089454362</v>
      </c>
      <c r="F85" s="33">
        <f t="shared" si="5"/>
        <v>1.106597403574261E-2</v>
      </c>
      <c r="G85" s="34">
        <v>6.96878285943533</v>
      </c>
      <c r="H85" s="33">
        <f t="shared" si="6"/>
        <v>-9.9999999999988987E-5</v>
      </c>
      <c r="I85" s="34">
        <v>89.298396317944736</v>
      </c>
      <c r="J85" s="33">
        <f t="shared" si="7"/>
        <v>2.0999999999999908E-3</v>
      </c>
      <c r="K85" s="34">
        <v>23.707056651237348</v>
      </c>
      <c r="L85" s="35">
        <f t="shared" si="8"/>
        <v>-4.4999999999999485E-3</v>
      </c>
      <c r="M85" s="34">
        <v>47.160663510849687</v>
      </c>
      <c r="N85" s="35">
        <f t="shared" si="9"/>
        <v>9.9999999999988987E-5</v>
      </c>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row>
    <row r="86" spans="1:111" ht="15.75" x14ac:dyDescent="0.25">
      <c r="B86" s="36"/>
      <c r="D86" s="32">
        <v>43816</v>
      </c>
      <c r="E86" s="34">
        <v>91.040362831162611</v>
      </c>
      <c r="F86" s="33">
        <f t="shared" si="5"/>
        <v>9.2682219373214636E-3</v>
      </c>
      <c r="G86" s="34">
        <v>6.9429983628554188</v>
      </c>
      <c r="H86" s="33">
        <f t="shared" si="6"/>
        <v>-3.7000000000000366E-3</v>
      </c>
      <c r="I86" s="34">
        <v>89.369835034999085</v>
      </c>
      <c r="J86" s="33">
        <f t="shared" si="7"/>
        <v>7.9999999999991189E-4</v>
      </c>
      <c r="K86" s="34">
        <v>23.635935481283635</v>
      </c>
      <c r="L86" s="35">
        <f t="shared" si="8"/>
        <v>-3.0000000000000027E-3</v>
      </c>
      <c r="M86" s="34">
        <v>47.165379577200774</v>
      </c>
      <c r="N86" s="35">
        <f t="shared" si="9"/>
        <v>9.9999999999988987E-5</v>
      </c>
    </row>
    <row r="87" spans="1:111" ht="15.75" x14ac:dyDescent="0.25">
      <c r="B87" s="36"/>
      <c r="D87" s="32">
        <v>43817</v>
      </c>
      <c r="E87" s="34">
        <v>90.948207976211336</v>
      </c>
      <c r="F87" s="33">
        <f t="shared" si="5"/>
        <v>-1.0122417363623848E-3</v>
      </c>
      <c r="G87" s="34">
        <v>6.9256408669482807</v>
      </c>
      <c r="H87" s="33">
        <f t="shared" si="6"/>
        <v>-2.4999999999999467E-3</v>
      </c>
      <c r="I87" s="34">
        <v>89.29833916697109</v>
      </c>
      <c r="J87" s="33">
        <f t="shared" si="7"/>
        <v>-7.9999999999991189E-4</v>
      </c>
      <c r="K87" s="34">
        <v>23.661935010313048</v>
      </c>
      <c r="L87" s="35">
        <f t="shared" si="8"/>
        <v>1.1000000000001009E-3</v>
      </c>
      <c r="M87" s="34">
        <v>47.170096115158493</v>
      </c>
      <c r="N87" s="35">
        <f t="shared" si="9"/>
        <v>9.9999999999988987E-5</v>
      </c>
    </row>
    <row r="88" spans="1:111" s="26" customFormat="1" x14ac:dyDescent="0.25">
      <c r="A88" s="1"/>
      <c r="B88" s="3"/>
      <c r="D88" s="32">
        <v>43818</v>
      </c>
      <c r="E88" s="34">
        <v>93.284605341941798</v>
      </c>
      <c r="F88" s="33">
        <f t="shared" si="5"/>
        <v>2.5689317224827368E-2</v>
      </c>
      <c r="G88" s="34">
        <v>6.938107020508788</v>
      </c>
      <c r="H88" s="33">
        <f t="shared" si="6"/>
        <v>1.8000000000000238E-3</v>
      </c>
      <c r="I88" s="34">
        <v>89.325128668721177</v>
      </c>
      <c r="J88" s="33">
        <f t="shared" si="7"/>
        <v>2.9999999999996696E-4</v>
      </c>
      <c r="K88" s="34">
        <v>23.661935010313048</v>
      </c>
      <c r="L88" s="35">
        <f t="shared" si="8"/>
        <v>0</v>
      </c>
      <c r="M88" s="34">
        <v>47.174813124770012</v>
      </c>
      <c r="N88" s="35">
        <f t="shared" si="9"/>
        <v>9.9999999999988987E-5</v>
      </c>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row>
    <row r="89" spans="1:111" s="26" customFormat="1" ht="15" customHeight="1" x14ac:dyDescent="0.25">
      <c r="A89" s="1"/>
      <c r="B89" s="3"/>
      <c r="D89" s="32">
        <v>43819</v>
      </c>
      <c r="E89" s="34">
        <v>93.610106717711204</v>
      </c>
      <c r="F89" s="33">
        <f t="shared" si="5"/>
        <v>3.4893364727894838E-3</v>
      </c>
      <c r="G89" s="34">
        <v>6.9936118766728583</v>
      </c>
      <c r="H89" s="33">
        <f t="shared" si="6"/>
        <v>8.0000000000000071E-3</v>
      </c>
      <c r="I89" s="34">
        <v>89.450183848857392</v>
      </c>
      <c r="J89" s="33">
        <f t="shared" si="7"/>
        <v>1.4000000000000679E-3</v>
      </c>
      <c r="K89" s="34">
        <v>23.60987875329036</v>
      </c>
      <c r="L89" s="35">
        <f t="shared" si="8"/>
        <v>-2.1999999999999797E-3</v>
      </c>
      <c r="M89" s="34">
        <v>47.179530606082487</v>
      </c>
      <c r="N89" s="35">
        <f t="shared" si="9"/>
        <v>9.9999999999988987E-5</v>
      </c>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row>
    <row r="90" spans="1:111" ht="15.75" x14ac:dyDescent="0.25">
      <c r="B90" s="36"/>
      <c r="D90" s="32">
        <v>43822</v>
      </c>
      <c r="E90" s="34">
        <v>93.610106717711204</v>
      </c>
      <c r="F90" s="33">
        <f t="shared" si="5"/>
        <v>0</v>
      </c>
      <c r="G90" s="34">
        <v>7.0075991004262042</v>
      </c>
      <c r="H90" s="33">
        <f t="shared" si="6"/>
        <v>2.0000000000000018E-3</v>
      </c>
      <c r="I90" s="34">
        <v>89.548579051091139</v>
      </c>
      <c r="J90" s="33">
        <f t="shared" si="7"/>
        <v>1.1000000000001009E-3</v>
      </c>
      <c r="K90" s="34">
        <v>23.444609602017326</v>
      </c>
      <c r="L90" s="35">
        <f t="shared" si="8"/>
        <v>-7.0000000000000062E-3</v>
      </c>
      <c r="M90" s="34">
        <v>47.184248559143093</v>
      </c>
      <c r="N90" s="35">
        <f t="shared" si="9"/>
        <v>9.9999999999988987E-5</v>
      </c>
    </row>
    <row r="91" spans="1:111" ht="15.75" x14ac:dyDescent="0.25">
      <c r="B91" s="36"/>
      <c r="D91" s="32">
        <v>43823</v>
      </c>
      <c r="E91" s="34">
        <v>93.610106717711204</v>
      </c>
      <c r="F91" s="33">
        <f t="shared" si="5"/>
        <v>0</v>
      </c>
      <c r="G91" s="34">
        <v>7.0279211378174393</v>
      </c>
      <c r="H91" s="33">
        <f t="shared" si="6"/>
        <v>2.8999999999999027E-3</v>
      </c>
      <c r="I91" s="34">
        <v>89.611263056426893</v>
      </c>
      <c r="J91" s="33">
        <f t="shared" si="7"/>
        <v>6.9999999999992291E-4</v>
      </c>
      <c r="K91" s="34">
        <v>23.416476070494905</v>
      </c>
      <c r="L91" s="35">
        <f t="shared" si="8"/>
        <v>-1.1999999999999789E-3</v>
      </c>
      <c r="M91" s="34">
        <v>47.188966983999009</v>
      </c>
      <c r="N91" s="35">
        <f t="shared" si="9"/>
        <v>9.9999999999988987E-5</v>
      </c>
    </row>
    <row r="92" spans="1:111" s="26" customFormat="1" x14ac:dyDescent="0.25">
      <c r="A92" s="1"/>
      <c r="B92" s="3"/>
      <c r="D92" s="32">
        <v>43824</v>
      </c>
      <c r="E92" s="34">
        <v>93.610106717711204</v>
      </c>
      <c r="F92" s="33">
        <f t="shared" si="5"/>
        <v>0</v>
      </c>
      <c r="G92" s="34">
        <v>7.026515553589876</v>
      </c>
      <c r="H92" s="33">
        <f t="shared" si="6"/>
        <v>-1.9999999999997797E-4</v>
      </c>
      <c r="I92" s="34">
        <v>89.629185309038178</v>
      </c>
      <c r="J92" s="33">
        <f t="shared" si="7"/>
        <v>1.9999999999997797E-4</v>
      </c>
      <c r="K92" s="34">
        <v>23.407109480066708</v>
      </c>
      <c r="L92" s="35">
        <f t="shared" si="8"/>
        <v>-3.9999999999995595E-4</v>
      </c>
      <c r="M92" s="34">
        <v>47.193685880697409</v>
      </c>
      <c r="N92" s="35">
        <f t="shared" si="9"/>
        <v>9.9999999999988987E-5</v>
      </c>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row>
    <row r="93" spans="1:111" s="26" customFormat="1" ht="15" customHeight="1" x14ac:dyDescent="0.25">
      <c r="A93" s="1"/>
      <c r="B93" s="3"/>
      <c r="D93" s="32">
        <v>43825</v>
      </c>
      <c r="E93" s="34">
        <v>93.434477999666726</v>
      </c>
      <c r="F93" s="33">
        <f t="shared" si="5"/>
        <v>-1.8761726078798668E-3</v>
      </c>
      <c r="G93" s="34">
        <v>6.9977068398201574</v>
      </c>
      <c r="H93" s="33">
        <f t="shared" si="6"/>
        <v>-4.0999999999999925E-3</v>
      </c>
      <c r="I93" s="34">
        <v>89.871184109372578</v>
      </c>
      <c r="J93" s="33">
        <f t="shared" si="7"/>
        <v>2.6999999999999247E-3</v>
      </c>
      <c r="K93" s="34">
        <v>23.346250995418533</v>
      </c>
      <c r="L93" s="35">
        <f t="shared" si="8"/>
        <v>-2.6000000000000467E-3</v>
      </c>
      <c r="M93" s="34">
        <v>47.198405249285479</v>
      </c>
      <c r="N93" s="35">
        <f t="shared" si="9"/>
        <v>9.9999999999988987E-5</v>
      </c>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row>
    <row r="94" spans="1:111" ht="15.75" x14ac:dyDescent="0.25">
      <c r="B94" s="36"/>
      <c r="D94" s="32">
        <v>43826</v>
      </c>
      <c r="E94" s="34">
        <v>92.387155904197584</v>
      </c>
      <c r="F94" s="33">
        <f t="shared" si="5"/>
        <v>-1.1209160878202562E-2</v>
      </c>
      <c r="G94" s="34">
        <v>6.9585196815171644</v>
      </c>
      <c r="H94" s="33">
        <f t="shared" si="6"/>
        <v>-5.6000000000000494E-3</v>
      </c>
      <c r="I94" s="34">
        <v>90.257630201042872</v>
      </c>
      <c r="J94" s="33">
        <f t="shared" si="7"/>
        <v>4.2999999999999705E-3</v>
      </c>
      <c r="K94" s="34">
        <v>23.439635999400206</v>
      </c>
      <c r="L94" s="35">
        <f t="shared" si="8"/>
        <v>4.0000000000000036E-3</v>
      </c>
      <c r="M94" s="34">
        <v>47.203125089810406</v>
      </c>
      <c r="N94" s="35">
        <f t="shared" si="9"/>
        <v>9.9999999999988987E-5</v>
      </c>
    </row>
    <row r="95" spans="1:111" ht="15.75" x14ac:dyDescent="0.25">
      <c r="B95" s="36"/>
      <c r="D95" s="32">
        <v>43829</v>
      </c>
      <c r="E95" s="34">
        <v>92.387155904197584</v>
      </c>
      <c r="F95" s="33">
        <f t="shared" si="5"/>
        <v>0</v>
      </c>
      <c r="G95" s="34">
        <v>6.9167685634280618</v>
      </c>
      <c r="H95" s="33">
        <f t="shared" si="6"/>
        <v>-5.9999999999998943E-3</v>
      </c>
      <c r="I95" s="34">
        <v>90.555480380706314</v>
      </c>
      <c r="J95" s="33">
        <f t="shared" si="7"/>
        <v>3.3000000000000806E-3</v>
      </c>
      <c r="K95" s="34">
        <v>23.327125746603084</v>
      </c>
      <c r="L95" s="35">
        <f t="shared" si="8"/>
        <v>-4.8000000000000265E-3</v>
      </c>
      <c r="M95" s="34">
        <v>47.207845402319386</v>
      </c>
      <c r="N95" s="35">
        <f t="shared" si="9"/>
        <v>9.9999999999988987E-5</v>
      </c>
    </row>
    <row r="96" spans="1:111" s="26" customFormat="1" x14ac:dyDescent="0.25">
      <c r="A96" s="1"/>
      <c r="B96" s="3"/>
      <c r="D96" s="32">
        <v>43830</v>
      </c>
      <c r="E96" s="34">
        <v>92.387155904197584</v>
      </c>
      <c r="F96" s="33">
        <f t="shared" si="5"/>
        <v>0</v>
      </c>
      <c r="G96" s="34">
        <v>6.9541191136705738</v>
      </c>
      <c r="H96" s="33">
        <f t="shared" si="6"/>
        <v>5.4000000000000714E-3</v>
      </c>
      <c r="I96" s="34">
        <v>90.537369284630174</v>
      </c>
      <c r="J96" s="33">
        <f t="shared" si="7"/>
        <v>-1.9999999999997797E-4</v>
      </c>
      <c r="K96" s="34">
        <v>23.385443560969591</v>
      </c>
      <c r="L96" s="35">
        <f t="shared" si="8"/>
        <v>2.4999999999999467E-3</v>
      </c>
      <c r="M96" s="34">
        <v>47.212566186859618</v>
      </c>
      <c r="N96" s="35">
        <f t="shared" si="9"/>
        <v>9.9999999999988987E-5</v>
      </c>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row>
    <row r="97" spans="1:111" s="26" customFormat="1" ht="15" customHeight="1" x14ac:dyDescent="0.25">
      <c r="A97" s="1"/>
      <c r="B97" s="3"/>
      <c r="D97" s="32">
        <v>43831</v>
      </c>
      <c r="E97" s="34">
        <v>92.387155904197584</v>
      </c>
      <c r="F97" s="33">
        <f t="shared" si="5"/>
        <v>0</v>
      </c>
      <c r="G97" s="34">
        <v>6.9680273518979146</v>
      </c>
      <c r="H97" s="33">
        <f t="shared" si="6"/>
        <v>2.0000000000000018E-3</v>
      </c>
      <c r="I97" s="34">
        <v>90.618852916986327</v>
      </c>
      <c r="J97" s="33">
        <f t="shared" si="7"/>
        <v>8.9999999999990088E-4</v>
      </c>
      <c r="K97" s="34">
        <v>23.443907169872013</v>
      </c>
      <c r="L97" s="35">
        <f t="shared" si="8"/>
        <v>2.4999999999999467E-3</v>
      </c>
      <c r="M97" s="34">
        <v>47.217287443478305</v>
      </c>
      <c r="N97" s="35">
        <f t="shared" si="9"/>
        <v>9.9999999999988987E-5</v>
      </c>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row>
    <row r="98" spans="1:111" ht="15.75" x14ac:dyDescent="0.25">
      <c r="B98" s="36"/>
      <c r="D98" s="32">
        <v>43832</v>
      </c>
      <c r="E98" s="34">
        <v>93.745012557112872</v>
      </c>
      <c r="F98" s="33">
        <f t="shared" si="5"/>
        <v>1.4697461347585428E-2</v>
      </c>
      <c r="G98" s="34">
        <v>7.0216811625075284</v>
      </c>
      <c r="H98" s="33">
        <f t="shared" si="6"/>
        <v>7.7000000000000401E-3</v>
      </c>
      <c r="I98" s="34">
        <v>90.464800867027449</v>
      </c>
      <c r="J98" s="33">
        <f t="shared" si="7"/>
        <v>-1.7000000000000348E-3</v>
      </c>
      <c r="K98" s="34">
        <v>23.500172547079703</v>
      </c>
      <c r="L98" s="35">
        <f t="shared" si="8"/>
        <v>2.3999999999999577E-3</v>
      </c>
      <c r="M98" s="34">
        <v>47.222009172222656</v>
      </c>
      <c r="N98" s="35">
        <f t="shared" si="9"/>
        <v>9.9999999999988987E-5</v>
      </c>
    </row>
    <row r="99" spans="1:111" ht="15.75" x14ac:dyDescent="0.25">
      <c r="B99" s="36"/>
      <c r="D99" s="32">
        <v>43833</v>
      </c>
      <c r="E99" s="34">
        <v>93.688667084452177</v>
      </c>
      <c r="F99" s="33">
        <f t="shared" si="5"/>
        <v>-6.010503505599063E-4</v>
      </c>
      <c r="G99" s="34">
        <v>7.0069356320662628</v>
      </c>
      <c r="H99" s="33">
        <f t="shared" si="6"/>
        <v>-2.0999999999999908E-3</v>
      </c>
      <c r="I99" s="34">
        <v>90.727148789541815</v>
      </c>
      <c r="J99" s="33">
        <f t="shared" si="7"/>
        <v>2.8999999999999027E-3</v>
      </c>
      <c r="K99" s="34">
        <v>23.568323047466233</v>
      </c>
      <c r="L99" s="35">
        <f t="shared" si="8"/>
        <v>2.8999999999999027E-3</v>
      </c>
      <c r="M99" s="34">
        <v>47.226731373139877</v>
      </c>
      <c r="N99" s="35">
        <f t="shared" si="9"/>
        <v>9.9999999999988987E-5</v>
      </c>
    </row>
    <row r="100" spans="1:111" s="26" customFormat="1" x14ac:dyDescent="0.25">
      <c r="A100" s="1"/>
      <c r="B100" s="3"/>
      <c r="D100" s="32">
        <v>43836</v>
      </c>
      <c r="E100" s="34">
        <v>94.367493054217874</v>
      </c>
      <c r="F100" s="33">
        <f t="shared" si="5"/>
        <v>7.2455505120356811E-3</v>
      </c>
      <c r="G100" s="34">
        <v>7.0013300835606094</v>
      </c>
      <c r="H100" s="33">
        <f t="shared" si="6"/>
        <v>-8.0000000000002292E-4</v>
      </c>
      <c r="I100" s="34">
        <v>90.854166797847185</v>
      </c>
      <c r="J100" s="33">
        <f t="shared" si="7"/>
        <v>1.4000000000000679E-3</v>
      </c>
      <c r="K100" s="34">
        <v>23.575393544380471</v>
      </c>
      <c r="L100" s="35">
        <f t="shared" si="8"/>
        <v>2.9999999999996696E-4</v>
      </c>
      <c r="M100" s="34">
        <v>47.231454046277193</v>
      </c>
      <c r="N100" s="35">
        <f t="shared" si="9"/>
        <v>9.9999999999988987E-5</v>
      </c>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row>
    <row r="101" spans="1:111" s="26" customFormat="1" ht="15" customHeight="1" x14ac:dyDescent="0.25">
      <c r="A101" s="1"/>
      <c r="B101" s="3"/>
      <c r="D101" s="32">
        <v>43837</v>
      </c>
      <c r="E101" s="34">
        <v>95.48411653320855</v>
      </c>
      <c r="F101" s="33">
        <f t="shared" si="5"/>
        <v>1.1832713181742838E-2</v>
      </c>
      <c r="G101" s="34">
        <v>7.0251346058447162</v>
      </c>
      <c r="H101" s="33">
        <f t="shared" si="6"/>
        <v>3.4000000000000696E-3</v>
      </c>
      <c r="I101" s="34">
        <v>90.699714714290835</v>
      </c>
      <c r="J101" s="33">
        <f t="shared" si="7"/>
        <v>-1.7000000000001458E-3</v>
      </c>
      <c r="K101" s="34">
        <v>23.591896319861537</v>
      </c>
      <c r="L101" s="35">
        <f t="shared" si="8"/>
        <v>6.9999999999992291E-4</v>
      </c>
      <c r="M101" s="34">
        <v>47.236177191681818</v>
      </c>
      <c r="N101" s="35">
        <f t="shared" si="9"/>
        <v>9.9999999999988987E-5</v>
      </c>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row>
    <row r="102" spans="1:111" ht="15.75" x14ac:dyDescent="0.25">
      <c r="B102" s="36"/>
      <c r="D102" s="32">
        <v>43838</v>
      </c>
      <c r="E102" s="34">
        <v>95.486696768014625</v>
      </c>
      <c r="F102" s="33">
        <f t="shared" si="5"/>
        <v>2.7022659891073886E-5</v>
      </c>
      <c r="G102" s="34">
        <v>7.0651778730980315</v>
      </c>
      <c r="H102" s="33">
        <f t="shared" si="6"/>
        <v>5.7000000000000384E-3</v>
      </c>
      <c r="I102" s="34">
        <v>90.291565998076535</v>
      </c>
      <c r="J102" s="33">
        <f t="shared" si="7"/>
        <v>-4.4999999999999485E-3</v>
      </c>
      <c r="K102" s="34">
        <v>23.738166077044678</v>
      </c>
      <c r="L102" s="35">
        <f t="shared" si="8"/>
        <v>6.1999999999999833E-3</v>
      </c>
      <c r="M102" s="34">
        <v>47.240900809400983</v>
      </c>
      <c r="N102" s="35">
        <f t="shared" si="9"/>
        <v>9.9999999999988987E-5</v>
      </c>
    </row>
    <row r="103" spans="1:111" ht="15.75" x14ac:dyDescent="0.25">
      <c r="B103" s="36"/>
      <c r="D103" s="32">
        <v>43839</v>
      </c>
      <c r="E103" s="34">
        <v>94.734419541298593</v>
      </c>
      <c r="F103" s="33">
        <f t="shared" si="5"/>
        <v>-7.8783459076366968E-3</v>
      </c>
      <c r="G103" s="34">
        <v>7.0941451023777331</v>
      </c>
      <c r="H103" s="33">
        <f t="shared" si="6"/>
        <v>4.0999999999999925E-3</v>
      </c>
      <c r="I103" s="34">
        <v>90.454090816873077</v>
      </c>
      <c r="J103" s="33">
        <f t="shared" si="7"/>
        <v>1.8000000000000238E-3</v>
      </c>
      <c r="K103" s="34">
        <v>23.704932644536818</v>
      </c>
      <c r="L103" s="35">
        <f t="shared" si="8"/>
        <v>-1.3999999999998458E-3</v>
      </c>
      <c r="M103" s="34">
        <v>47.245624899481925</v>
      </c>
      <c r="N103" s="35">
        <f t="shared" si="9"/>
        <v>9.9999999999988987E-5</v>
      </c>
    </row>
    <row r="104" spans="1:111" s="26" customFormat="1" x14ac:dyDescent="0.25">
      <c r="A104" s="1"/>
      <c r="B104" s="3"/>
      <c r="D104" s="32">
        <v>43840</v>
      </c>
      <c r="E104" s="34">
        <v>94.666492396479782</v>
      </c>
      <c r="F104" s="33">
        <f t="shared" si="5"/>
        <v>-7.1702708632948031E-4</v>
      </c>
      <c r="G104" s="34">
        <v>7.1480606051558047</v>
      </c>
      <c r="H104" s="33">
        <f t="shared" si="6"/>
        <v>7.6000000000000512E-3</v>
      </c>
      <c r="I104" s="34">
        <v>90.300318862484389</v>
      </c>
      <c r="J104" s="33">
        <f t="shared" si="7"/>
        <v>-1.7000000000000348E-3</v>
      </c>
      <c r="K104" s="34">
        <v>23.66226376577665</v>
      </c>
      <c r="L104" s="35">
        <f t="shared" si="8"/>
        <v>-1.8000000000000238E-3</v>
      </c>
      <c r="M104" s="34">
        <v>47.250349461971872</v>
      </c>
      <c r="N104" s="35">
        <f t="shared" si="9"/>
        <v>9.9999999999988987E-5</v>
      </c>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row>
    <row r="105" spans="1:111" s="26" customFormat="1" ht="15" customHeight="1" x14ac:dyDescent="0.25">
      <c r="A105" s="1"/>
      <c r="B105" s="3"/>
      <c r="D105" s="32">
        <v>43843</v>
      </c>
      <c r="E105" s="34">
        <v>94.571669808934686</v>
      </c>
      <c r="F105" s="33">
        <f t="shared" si="5"/>
        <v>-1.0016488954504021E-3</v>
      </c>
      <c r="G105" s="34">
        <v>7.1466309930347736</v>
      </c>
      <c r="H105" s="33">
        <f t="shared" si="6"/>
        <v>-1.9999999999997797E-4</v>
      </c>
      <c r="I105" s="34">
        <v>90.444799372664363</v>
      </c>
      <c r="J105" s="33">
        <f t="shared" si="7"/>
        <v>1.6000000000000458E-3</v>
      </c>
      <c r="K105" s="34">
        <v>23.716686972437937</v>
      </c>
      <c r="L105" s="35">
        <f t="shared" si="8"/>
        <v>2.2999999999999687E-3</v>
      </c>
      <c r="M105" s="34">
        <v>47.25507449691807</v>
      </c>
      <c r="N105" s="35">
        <f t="shared" si="9"/>
        <v>9.9999999999988987E-5</v>
      </c>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row>
    <row r="106" spans="1:111" ht="15.75" x14ac:dyDescent="0.25">
      <c r="B106" s="36"/>
      <c r="D106" s="32">
        <v>43844</v>
      </c>
      <c r="E106" s="34">
        <v>94.380170874248662</v>
      </c>
      <c r="F106" s="33">
        <f t="shared" si="5"/>
        <v>-2.0249080414136422E-3</v>
      </c>
      <c r="G106" s="34">
        <v>7.1344817203466144</v>
      </c>
      <c r="H106" s="33">
        <f t="shared" si="6"/>
        <v>-1.7000000000000348E-3</v>
      </c>
      <c r="I106" s="34">
        <v>90.453843852601622</v>
      </c>
      <c r="J106" s="33">
        <f t="shared" si="7"/>
        <v>9.9999999999988987E-5</v>
      </c>
      <c r="K106" s="34">
        <v>23.723801978529668</v>
      </c>
      <c r="L106" s="35">
        <f t="shared" si="8"/>
        <v>2.9999999999996696E-4</v>
      </c>
      <c r="M106" s="34">
        <v>47.259800004367762</v>
      </c>
      <c r="N106" s="35">
        <f t="shared" si="9"/>
        <v>9.9999999999988987E-5</v>
      </c>
    </row>
    <row r="107" spans="1:111" ht="15.75" x14ac:dyDescent="0.25">
      <c r="B107" s="36"/>
      <c r="D107" s="32">
        <v>43845</v>
      </c>
      <c r="E107" s="34">
        <v>93.977288591903815</v>
      </c>
      <c r="F107" s="33">
        <f t="shared" si="5"/>
        <v>-4.2687174499995706E-3</v>
      </c>
      <c r="G107" s="34">
        <v>7.15374482099155</v>
      </c>
      <c r="H107" s="33">
        <f t="shared" si="6"/>
        <v>2.6999999999999247E-3</v>
      </c>
      <c r="I107" s="34">
        <v>90.408616930675322</v>
      </c>
      <c r="J107" s="33">
        <f t="shared" si="7"/>
        <v>-4.9999999999994493E-4</v>
      </c>
      <c r="K107" s="34">
        <v>23.66923723397905</v>
      </c>
      <c r="L107" s="35">
        <f t="shared" si="8"/>
        <v>-2.2999999999999687E-3</v>
      </c>
      <c r="M107" s="34">
        <v>47.264525984368198</v>
      </c>
      <c r="N107" s="35">
        <f t="shared" si="9"/>
        <v>9.9999999999988987E-5</v>
      </c>
    </row>
    <row r="108" spans="1:111" s="26" customFormat="1" x14ac:dyDescent="0.25">
      <c r="A108" s="1"/>
      <c r="B108" s="3"/>
      <c r="D108" s="32">
        <v>43846</v>
      </c>
      <c r="E108" s="34">
        <v>93.361464420778134</v>
      </c>
      <c r="F108" s="33">
        <f t="shared" si="5"/>
        <v>-6.5529042213581246E-3</v>
      </c>
      <c r="G108" s="34">
        <v>7.177352178900823</v>
      </c>
      <c r="H108" s="33">
        <f t="shared" si="6"/>
        <v>3.3000000000000806E-3</v>
      </c>
      <c r="I108" s="34">
        <v>90.218758835120909</v>
      </c>
      <c r="J108" s="33">
        <f t="shared" si="7"/>
        <v>-2.0999999999999908E-3</v>
      </c>
      <c r="K108" s="34">
        <v>23.56745951387294</v>
      </c>
      <c r="L108" s="35">
        <f t="shared" si="8"/>
        <v>-4.2999999999999705E-3</v>
      </c>
      <c r="M108" s="34">
        <v>47.269252436966632</v>
      </c>
      <c r="N108" s="35">
        <f t="shared" si="9"/>
        <v>9.9999999999988987E-5</v>
      </c>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row>
    <row r="109" spans="1:111" s="26" customFormat="1" ht="15" customHeight="1" x14ac:dyDescent="0.25">
      <c r="A109" s="1"/>
      <c r="B109" s="3"/>
      <c r="D109" s="32">
        <v>43847</v>
      </c>
      <c r="E109" s="34">
        <v>91.306115846264902</v>
      </c>
      <c r="F109" s="33">
        <f t="shared" si="5"/>
        <v>-2.2014956462655944E-2</v>
      </c>
      <c r="G109" s="34">
        <v>7.1852472662976146</v>
      </c>
      <c r="H109" s="33">
        <f t="shared" si="6"/>
        <v>1.1000000000001009E-3</v>
      </c>
      <c r="I109" s="34">
        <v>90.354086973373597</v>
      </c>
      <c r="J109" s="33">
        <f t="shared" si="7"/>
        <v>1.5000000000000568E-3</v>
      </c>
      <c r="K109" s="34">
        <v>23.492043643428548</v>
      </c>
      <c r="L109" s="35">
        <f t="shared" si="8"/>
        <v>-3.1999999999999806E-3</v>
      </c>
      <c r="M109" s="34">
        <v>47.273979362210326</v>
      </c>
      <c r="N109" s="35">
        <f t="shared" si="9"/>
        <v>9.9999999999988987E-5</v>
      </c>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row>
    <row r="110" spans="1:111" ht="15.75" x14ac:dyDescent="0.25">
      <c r="B110" s="36"/>
      <c r="D110" s="32">
        <v>43850</v>
      </c>
      <c r="E110" s="34">
        <v>90.979651611670562</v>
      </c>
      <c r="F110" s="33">
        <f t="shared" si="5"/>
        <v>-3.5754914286795225E-3</v>
      </c>
      <c r="G110" s="34">
        <v>7.1881213652041334</v>
      </c>
      <c r="H110" s="33">
        <f t="shared" si="6"/>
        <v>3.9999999999995595E-4</v>
      </c>
      <c r="I110" s="34">
        <v>90.616113825596372</v>
      </c>
      <c r="J110" s="33">
        <f t="shared" si="7"/>
        <v>2.8999999999999027E-3</v>
      </c>
      <c r="K110" s="34">
        <v>23.456805577963408</v>
      </c>
      <c r="L110" s="35">
        <f t="shared" si="8"/>
        <v>-1.4999999999999458E-3</v>
      </c>
      <c r="M110" s="34">
        <v>47.278706760146548</v>
      </c>
      <c r="N110" s="35">
        <f t="shared" si="9"/>
        <v>9.9999999999988987E-5</v>
      </c>
    </row>
    <row r="111" spans="1:111" ht="15.75" x14ac:dyDescent="0.25">
      <c r="B111" s="36"/>
      <c r="D111" s="32">
        <v>43851</v>
      </c>
      <c r="E111" s="34">
        <v>92.19728133786451</v>
      </c>
      <c r="F111" s="33">
        <f t="shared" si="5"/>
        <v>1.3383539116979426E-2</v>
      </c>
      <c r="G111" s="34">
        <v>7.1859649287945722</v>
      </c>
      <c r="H111" s="33">
        <f t="shared" si="6"/>
        <v>-2.9999999999996696E-4</v>
      </c>
      <c r="I111" s="34">
        <v>90.561744157301007</v>
      </c>
      <c r="J111" s="33">
        <f t="shared" si="7"/>
        <v>-6.0000000000004494E-4</v>
      </c>
      <c r="K111" s="34">
        <v>23.426311730712055</v>
      </c>
      <c r="L111" s="35">
        <f t="shared" si="8"/>
        <v>-1.3000000000000789E-3</v>
      </c>
      <c r="M111" s="34">
        <v>47.283434630822562</v>
      </c>
      <c r="N111" s="35">
        <f t="shared" si="9"/>
        <v>9.9999999999988987E-5</v>
      </c>
    </row>
    <row r="112" spans="1:111" s="26" customFormat="1" ht="15.75" x14ac:dyDescent="0.25">
      <c r="A112" s="1"/>
      <c r="B112" s="36"/>
      <c r="D112" s="32">
        <v>43852</v>
      </c>
      <c r="E112" s="34">
        <v>90.679031591143641</v>
      </c>
      <c r="F112" s="33">
        <f t="shared" si="5"/>
        <v>-1.646740255992063E-2</v>
      </c>
      <c r="G112" s="34">
        <v>7.2089600165667154</v>
      </c>
      <c r="H112" s="33">
        <f t="shared" si="6"/>
        <v>3.2000000000000917E-3</v>
      </c>
      <c r="I112" s="34">
        <v>90.398733017817861</v>
      </c>
      <c r="J112" s="33">
        <f t="shared" si="7"/>
        <v>-1.8000000000000238E-3</v>
      </c>
      <c r="K112" s="34">
        <v>23.398200156635202</v>
      </c>
      <c r="L112" s="35">
        <f t="shared" si="8"/>
        <v>-1.1999999999999789E-3</v>
      </c>
      <c r="M112" s="34">
        <v>47.28816297428564</v>
      </c>
      <c r="N112" s="35">
        <f t="shared" si="9"/>
        <v>9.9999999999988987E-5</v>
      </c>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row>
    <row r="113" spans="1:111" s="26" customFormat="1" ht="15" customHeight="1" x14ac:dyDescent="0.25">
      <c r="A113" s="1"/>
      <c r="B113" s="36"/>
      <c r="D113" s="32">
        <v>43853</v>
      </c>
      <c r="E113" s="34">
        <v>91.283669800578565</v>
      </c>
      <c r="F113" s="33">
        <f t="shared" si="5"/>
        <v>6.6678944274696228E-3</v>
      </c>
      <c r="G113" s="34">
        <v>7.228424208611445</v>
      </c>
      <c r="H113" s="33">
        <f t="shared" si="6"/>
        <v>2.6999999999999247E-3</v>
      </c>
      <c r="I113" s="34">
        <v>90.552410863948154</v>
      </c>
      <c r="J113" s="33">
        <f t="shared" si="7"/>
        <v>1.7000000000000348E-3</v>
      </c>
      <c r="K113" s="34">
        <v>23.377141776494231</v>
      </c>
      <c r="L113" s="35">
        <f t="shared" si="8"/>
        <v>-9.000000000000119E-4</v>
      </c>
      <c r="M113" s="34">
        <v>47.29289179058307</v>
      </c>
      <c r="N113" s="35">
        <f t="shared" si="9"/>
        <v>9.9999999999988987E-5</v>
      </c>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row>
    <row r="114" spans="1:111" ht="15.75" x14ac:dyDescent="0.25">
      <c r="B114" s="36"/>
      <c r="D114" s="32">
        <v>43854</v>
      </c>
      <c r="E114" s="34">
        <v>88.849340576874198</v>
      </c>
      <c r="F114" s="33">
        <f t="shared" si="5"/>
        <v>-2.6667740561071684E-2</v>
      </c>
      <c r="G114" s="34">
        <v>7.1958962996726941</v>
      </c>
      <c r="H114" s="33">
        <f t="shared" si="6"/>
        <v>-4.4999999999999485E-3</v>
      </c>
      <c r="I114" s="34">
        <v>90.914620507403953</v>
      </c>
      <c r="J114" s="33">
        <f t="shared" si="7"/>
        <v>4.0000000000000036E-3</v>
      </c>
      <c r="K114" s="34">
        <v>23.451948630179015</v>
      </c>
      <c r="L114" s="35">
        <f t="shared" si="8"/>
        <v>3.2000000000000917E-3</v>
      </c>
      <c r="M114" s="34">
        <v>47.297621079762131</v>
      </c>
      <c r="N114" s="35">
        <f t="shared" si="9"/>
        <v>9.9999999999988987E-5</v>
      </c>
    </row>
    <row r="115" spans="1:111" ht="15.75" x14ac:dyDescent="0.25">
      <c r="B115" s="36"/>
      <c r="D115" s="32">
        <v>43857</v>
      </c>
      <c r="E115" s="34">
        <v>89.822811917047801</v>
      </c>
      <c r="F115" s="33">
        <f t="shared" si="5"/>
        <v>1.0956427294261495E-2</v>
      </c>
      <c r="G115" s="34">
        <v>7.2095685026420719</v>
      </c>
      <c r="H115" s="33">
        <f t="shared" si="6"/>
        <v>1.9000000000000128E-3</v>
      </c>
      <c r="I115" s="34">
        <v>90.960077817657648</v>
      </c>
      <c r="J115" s="33">
        <f t="shared" si="7"/>
        <v>4.9999999999994493E-4</v>
      </c>
      <c r="K115" s="34">
        <v>23.482436163398248</v>
      </c>
      <c r="L115" s="35">
        <f t="shared" si="8"/>
        <v>1.3000000000000789E-3</v>
      </c>
      <c r="M115" s="34">
        <v>47.302350841870108</v>
      </c>
      <c r="N115" s="35">
        <f t="shared" si="9"/>
        <v>9.9999999999988987E-5</v>
      </c>
    </row>
    <row r="116" spans="1:111" ht="15.75" x14ac:dyDescent="0.25">
      <c r="B116" s="36"/>
      <c r="D116" s="32">
        <v>43858</v>
      </c>
      <c r="E116" s="34">
        <v>89.822811917047801</v>
      </c>
      <c r="F116" s="33">
        <f t="shared" si="5"/>
        <v>0</v>
      </c>
      <c r="G116" s="34">
        <v>7.2095685026420719</v>
      </c>
      <c r="H116" s="33">
        <f t="shared" si="6"/>
        <v>0</v>
      </c>
      <c r="I116" s="34">
        <v>90.960077817657648</v>
      </c>
      <c r="J116" s="33">
        <f t="shared" si="7"/>
        <v>0</v>
      </c>
      <c r="K116" s="34">
        <v>23.482436163398248</v>
      </c>
      <c r="L116" s="35">
        <f t="shared" si="8"/>
        <v>0</v>
      </c>
      <c r="M116" s="34">
        <v>47.302350841870108</v>
      </c>
      <c r="N116" s="35">
        <f t="shared" si="9"/>
        <v>0</v>
      </c>
    </row>
    <row r="117" spans="1:111" s="26" customFormat="1" ht="15" customHeight="1" x14ac:dyDescent="0.25">
      <c r="A117" s="42"/>
      <c r="B117" s="42"/>
      <c r="C117" s="42"/>
      <c r="D117" s="43"/>
      <c r="E117" s="44"/>
      <c r="F117" s="44"/>
      <c r="G117" s="44"/>
      <c r="H117" s="44"/>
      <c r="I117" s="44"/>
      <c r="J117" s="44"/>
      <c r="K117" s="42"/>
      <c r="L117" s="42"/>
      <c r="M117" s="42"/>
      <c r="N117" s="42"/>
      <c r="O117" s="42"/>
      <c r="P117" s="42"/>
      <c r="Q117" s="42"/>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row>
    <row r="118" spans="1:111" ht="15.75" x14ac:dyDescent="0.25">
      <c r="A118" s="42"/>
      <c r="B118" s="45"/>
      <c r="C118" s="42"/>
      <c r="D118" s="105"/>
      <c r="E118" s="105"/>
      <c r="F118" s="105"/>
      <c r="G118" s="105"/>
      <c r="H118" s="105"/>
      <c r="I118" s="46"/>
      <c r="J118" s="46"/>
      <c r="K118" s="44"/>
      <c r="L118" s="44"/>
      <c r="M118" s="44"/>
      <c r="N118" s="44"/>
      <c r="O118" s="44"/>
      <c r="P118" s="44"/>
      <c r="Q118" s="44"/>
    </row>
    <row r="119" spans="1:111" ht="16.5" customHeight="1" x14ac:dyDescent="0.25">
      <c r="A119" s="42"/>
      <c r="B119" s="45"/>
      <c r="C119" s="42"/>
      <c r="D119" s="106"/>
      <c r="E119" s="106"/>
      <c r="F119" s="106"/>
      <c r="G119" s="106"/>
      <c r="H119" s="106"/>
      <c r="I119" s="106"/>
      <c r="J119" s="47"/>
      <c r="K119" s="48"/>
      <c r="L119" s="44"/>
      <c r="M119" s="48"/>
      <c r="N119" s="44"/>
      <c r="O119" s="44"/>
      <c r="P119" s="44"/>
      <c r="Q119" s="44"/>
    </row>
    <row r="120" spans="1:111" s="26" customFormat="1" x14ac:dyDescent="0.25">
      <c r="A120" s="42"/>
      <c r="B120" s="42"/>
      <c r="C120" s="42"/>
      <c r="D120" s="106"/>
      <c r="E120" s="106"/>
      <c r="F120" s="106"/>
      <c r="G120" s="106"/>
      <c r="H120" s="106"/>
      <c r="I120" s="106"/>
      <c r="J120" s="47"/>
      <c r="K120" s="42"/>
      <c r="L120" s="42"/>
      <c r="M120" s="42"/>
      <c r="N120" s="42"/>
      <c r="O120" s="42"/>
      <c r="P120" s="42"/>
      <c r="Q120" s="42"/>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row>
    <row r="121" spans="1:111" s="26" customFormat="1" ht="15" customHeight="1" x14ac:dyDescent="0.25">
      <c r="A121" s="42"/>
      <c r="B121" s="42"/>
      <c r="C121" s="42"/>
      <c r="D121" s="49"/>
      <c r="E121" s="48"/>
      <c r="F121" s="48"/>
      <c r="G121" s="48"/>
      <c r="H121" s="48"/>
      <c r="I121" s="48"/>
      <c r="J121" s="48"/>
      <c r="K121" s="42"/>
      <c r="L121" s="42"/>
      <c r="M121" s="42"/>
      <c r="N121" s="42"/>
      <c r="O121" s="42"/>
      <c r="P121" s="42"/>
      <c r="Q121" s="42"/>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row>
    <row r="122" spans="1:111" ht="15.75" x14ac:dyDescent="0.25">
      <c r="A122" s="42"/>
      <c r="B122" s="45"/>
      <c r="C122" s="42"/>
      <c r="D122" s="44"/>
      <c r="E122" s="42"/>
      <c r="F122" s="42"/>
      <c r="G122" s="42"/>
      <c r="H122" s="42"/>
      <c r="I122" s="42"/>
      <c r="J122" s="42"/>
      <c r="K122" s="44"/>
      <c r="L122" s="44"/>
      <c r="M122" s="44"/>
      <c r="N122" s="44"/>
      <c r="O122" s="44"/>
      <c r="P122" s="44"/>
      <c r="Q122" s="44"/>
    </row>
    <row r="123" spans="1:111" ht="15.75" x14ac:dyDescent="0.25">
      <c r="A123" s="42"/>
      <c r="B123" s="45"/>
      <c r="C123" s="42"/>
      <c r="D123" s="49"/>
      <c r="E123" s="50"/>
      <c r="F123" s="50"/>
      <c r="G123" s="51"/>
      <c r="H123" s="42"/>
      <c r="I123" s="42"/>
      <c r="J123" s="42"/>
      <c r="K123" s="44"/>
      <c r="L123" s="44"/>
      <c r="M123" s="44"/>
      <c r="N123" s="44"/>
      <c r="O123" s="44"/>
      <c r="P123" s="44"/>
      <c r="Q123" s="44"/>
    </row>
    <row r="124" spans="1:111" s="26" customFormat="1" ht="15.75" x14ac:dyDescent="0.25">
      <c r="A124" s="42"/>
      <c r="B124" s="45"/>
      <c r="C124" s="42"/>
      <c r="D124" s="49"/>
      <c r="E124" s="48"/>
      <c r="F124" s="48"/>
      <c r="G124" s="48"/>
      <c r="H124" s="48"/>
      <c r="I124" s="48"/>
      <c r="J124" s="48"/>
      <c r="K124" s="52"/>
      <c r="L124" s="42"/>
      <c r="M124" s="52"/>
      <c r="N124" s="42"/>
      <c r="O124" s="42"/>
      <c r="P124" s="42"/>
      <c r="Q124" s="42"/>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row>
    <row r="125" spans="1:111" s="26" customFormat="1" ht="15" customHeight="1" x14ac:dyDescent="0.25">
      <c r="A125" s="42"/>
      <c r="B125" s="45"/>
      <c r="C125" s="42"/>
      <c r="D125" s="105"/>
      <c r="E125" s="105"/>
      <c r="F125" s="105"/>
      <c r="G125" s="105"/>
      <c r="H125" s="105"/>
      <c r="I125" s="46"/>
      <c r="J125" s="46"/>
      <c r="K125" s="44"/>
      <c r="L125" s="44"/>
      <c r="M125" s="44"/>
      <c r="N125" s="44"/>
      <c r="O125" s="42"/>
      <c r="P125" s="42"/>
      <c r="Q125" s="42"/>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row>
    <row r="126" spans="1:111" ht="15.75" customHeight="1" x14ac:dyDescent="0.25">
      <c r="A126" s="42"/>
      <c r="B126" s="45"/>
      <c r="C126" s="42"/>
      <c r="D126" s="106"/>
      <c r="E126" s="106"/>
      <c r="F126" s="106"/>
      <c r="G126" s="106"/>
      <c r="H126" s="106"/>
      <c r="I126" s="106"/>
      <c r="J126" s="47"/>
      <c r="K126" s="48"/>
      <c r="L126" s="44"/>
      <c r="M126" s="48"/>
      <c r="N126" s="44"/>
      <c r="O126" s="44"/>
      <c r="P126" s="44"/>
      <c r="Q126" s="44"/>
    </row>
    <row r="127" spans="1:111" x14ac:dyDescent="0.25">
      <c r="A127" s="42"/>
      <c r="B127" s="42"/>
      <c r="C127" s="42"/>
      <c r="D127" s="53"/>
      <c r="E127" s="53"/>
      <c r="F127" s="53"/>
      <c r="G127" s="53"/>
      <c r="H127" s="53"/>
      <c r="I127" s="53"/>
      <c r="J127" s="47"/>
      <c r="K127" s="42"/>
      <c r="L127" s="42"/>
      <c r="M127" s="42"/>
      <c r="N127" s="42"/>
      <c r="O127" s="44"/>
      <c r="P127" s="44"/>
      <c r="Q127" s="44"/>
    </row>
    <row r="128" spans="1:111" ht="15.75" x14ac:dyDescent="0.25">
      <c r="A128" s="42"/>
      <c r="B128" s="45"/>
      <c r="C128" s="42"/>
      <c r="D128" s="49"/>
      <c r="E128" s="42"/>
      <c r="F128" s="42"/>
      <c r="G128" s="42"/>
      <c r="H128" s="42"/>
      <c r="I128" s="42"/>
      <c r="J128" s="42"/>
      <c r="K128" s="42"/>
      <c r="L128" s="44"/>
      <c r="M128" s="42"/>
      <c r="N128" s="44"/>
      <c r="O128" s="44"/>
      <c r="P128" s="44"/>
      <c r="Q128" s="44"/>
    </row>
    <row r="129" spans="1:111" s="26" customFormat="1" x14ac:dyDescent="0.25">
      <c r="A129" s="42"/>
      <c r="B129" s="42"/>
      <c r="C129" s="42"/>
      <c r="D129" s="49"/>
      <c r="E129" s="50"/>
      <c r="F129" s="42"/>
      <c r="G129" s="42"/>
      <c r="H129" s="42"/>
      <c r="I129" s="42"/>
      <c r="J129" s="42"/>
      <c r="K129" s="42"/>
      <c r="L129" s="42"/>
      <c r="M129" s="42"/>
      <c r="N129" s="42"/>
      <c r="O129" s="42"/>
      <c r="P129" s="42"/>
      <c r="Q129" s="42"/>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row>
    <row r="130" spans="1:111" s="26" customFormat="1" ht="15" customHeight="1" x14ac:dyDescent="0.25">
      <c r="A130" s="42"/>
      <c r="B130" s="42"/>
      <c r="C130" s="42"/>
      <c r="D130" s="49"/>
      <c r="E130" s="48"/>
      <c r="F130" s="48"/>
      <c r="G130" s="48"/>
      <c r="H130" s="48"/>
      <c r="I130" s="48"/>
      <c r="J130" s="48"/>
      <c r="K130" s="48"/>
      <c r="L130" s="42"/>
      <c r="M130" s="48"/>
      <c r="N130" s="42"/>
      <c r="O130" s="42"/>
      <c r="P130" s="42"/>
      <c r="Q130" s="42"/>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row>
    <row r="131" spans="1:111" ht="15.75" x14ac:dyDescent="0.25">
      <c r="A131" s="42"/>
      <c r="B131" s="45"/>
      <c r="C131" s="42"/>
      <c r="D131" s="105"/>
      <c r="E131" s="105"/>
      <c r="F131" s="105"/>
      <c r="G131" s="105"/>
      <c r="H131" s="105"/>
      <c r="I131" s="46"/>
      <c r="J131" s="46"/>
      <c r="K131" s="44"/>
      <c r="L131" s="44"/>
      <c r="M131" s="44"/>
      <c r="N131" s="44"/>
      <c r="O131" s="44"/>
      <c r="P131" s="44"/>
      <c r="Q131" s="44"/>
    </row>
    <row r="132" spans="1:111" ht="15.75" customHeight="1" x14ac:dyDescent="0.25">
      <c r="A132" s="42"/>
      <c r="B132" s="45"/>
      <c r="C132" s="42"/>
      <c r="D132" s="106"/>
      <c r="E132" s="106"/>
      <c r="F132" s="106"/>
      <c r="G132" s="106"/>
      <c r="H132" s="106"/>
      <c r="I132" s="106"/>
      <c r="J132" s="47"/>
      <c r="K132" s="48"/>
      <c r="L132" s="44"/>
      <c r="M132" s="48"/>
      <c r="N132" s="44"/>
      <c r="O132" s="44"/>
      <c r="P132" s="44"/>
      <c r="Q132" s="44"/>
    </row>
    <row r="133" spans="1:111" s="26" customFormat="1" x14ac:dyDescent="0.25">
      <c r="A133" s="42"/>
      <c r="B133" s="42"/>
      <c r="C133" s="42"/>
      <c r="D133" s="106"/>
      <c r="E133" s="106"/>
      <c r="F133" s="106"/>
      <c r="G133" s="106"/>
      <c r="H133" s="106"/>
      <c r="I133" s="106"/>
      <c r="J133" s="47"/>
      <c r="K133" s="42"/>
      <c r="L133" s="42"/>
      <c r="M133" s="42"/>
      <c r="N133" s="42"/>
      <c r="O133" s="42"/>
      <c r="P133" s="42"/>
      <c r="Q133" s="42"/>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row>
    <row r="134" spans="1:111" s="26" customFormat="1" ht="15" customHeight="1" x14ac:dyDescent="0.25">
      <c r="A134" s="42"/>
      <c r="B134" s="42"/>
      <c r="C134" s="42"/>
      <c r="D134" s="49"/>
      <c r="E134" s="48"/>
      <c r="F134" s="48"/>
      <c r="G134" s="48"/>
      <c r="H134" s="48"/>
      <c r="I134" s="48"/>
      <c r="J134" s="48"/>
      <c r="K134" s="48"/>
      <c r="L134" s="42"/>
      <c r="M134" s="48"/>
      <c r="N134" s="42"/>
      <c r="O134" s="42"/>
      <c r="P134" s="42"/>
      <c r="Q134" s="42"/>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row>
    <row r="135" spans="1:111" ht="15.75" x14ac:dyDescent="0.25">
      <c r="A135" s="42"/>
      <c r="B135" s="45"/>
      <c r="C135" s="42"/>
      <c r="D135" s="44"/>
      <c r="E135" s="42"/>
      <c r="F135" s="42"/>
      <c r="G135" s="42"/>
      <c r="H135" s="48"/>
      <c r="I135" s="48"/>
      <c r="J135" s="48"/>
      <c r="K135" s="48"/>
      <c r="L135" s="44"/>
      <c r="M135" s="48"/>
      <c r="N135" s="44"/>
      <c r="O135" s="44"/>
      <c r="P135" s="44"/>
      <c r="Q135" s="44"/>
    </row>
    <row r="136" spans="1:111" ht="15.75" x14ac:dyDescent="0.25">
      <c r="A136" s="42"/>
      <c r="B136" s="45"/>
      <c r="C136" s="42"/>
      <c r="D136" s="49"/>
      <c r="E136" s="54"/>
      <c r="F136" s="54"/>
      <c r="G136" s="54"/>
      <c r="H136" s="48"/>
      <c r="I136" s="48"/>
      <c r="J136" s="48"/>
      <c r="K136" s="42"/>
      <c r="L136" s="44"/>
      <c r="M136" s="42"/>
      <c r="N136" s="44"/>
      <c r="O136" s="44"/>
      <c r="P136" s="44"/>
      <c r="Q136" s="44"/>
    </row>
    <row r="137" spans="1:111" x14ac:dyDescent="0.25">
      <c r="A137" s="42"/>
      <c r="B137" s="42"/>
      <c r="C137" s="42"/>
      <c r="D137" s="42"/>
      <c r="E137" s="44"/>
      <c r="F137" s="44"/>
      <c r="G137" s="44"/>
      <c r="H137" s="44"/>
      <c r="I137" s="44"/>
      <c r="J137" s="44"/>
      <c r="K137" s="44"/>
      <c r="L137" s="44"/>
      <c r="M137" s="44"/>
      <c r="N137" s="44"/>
      <c r="O137" s="44"/>
      <c r="P137" s="44"/>
      <c r="Q137" s="44"/>
    </row>
    <row r="138" spans="1:111" x14ac:dyDescent="0.25">
      <c r="A138" s="42"/>
      <c r="B138" s="42"/>
      <c r="C138" s="42"/>
      <c r="D138" s="42"/>
      <c r="E138" s="44"/>
      <c r="F138" s="44"/>
      <c r="G138" s="44"/>
      <c r="H138" s="44"/>
      <c r="I138" s="44"/>
      <c r="J138" s="44"/>
      <c r="K138" s="44"/>
      <c r="L138" s="44"/>
      <c r="M138" s="44"/>
      <c r="N138" s="44"/>
      <c r="O138" s="44"/>
      <c r="P138" s="44"/>
      <c r="Q138" s="44"/>
    </row>
    <row r="139" spans="1:111" x14ac:dyDescent="0.25">
      <c r="A139" s="42"/>
      <c r="B139" s="42"/>
      <c r="C139" s="42"/>
      <c r="D139" s="42"/>
      <c r="E139" s="44"/>
      <c r="F139" s="44"/>
      <c r="G139" s="44"/>
      <c r="H139" s="44"/>
      <c r="I139" s="44"/>
      <c r="J139" s="44"/>
      <c r="K139" s="44"/>
      <c r="L139" s="44"/>
      <c r="M139" s="44"/>
      <c r="N139" s="44"/>
      <c r="O139" s="44"/>
      <c r="P139" s="44"/>
      <c r="Q139" s="44"/>
    </row>
    <row r="140" spans="1:111" x14ac:dyDescent="0.25">
      <c r="A140" s="42"/>
      <c r="B140" s="42"/>
      <c r="C140" s="42"/>
      <c r="D140" s="42"/>
      <c r="E140" s="44"/>
      <c r="F140" s="44"/>
      <c r="G140" s="44"/>
      <c r="H140" s="44"/>
      <c r="I140" s="44"/>
      <c r="J140" s="44"/>
      <c r="K140" s="44"/>
      <c r="L140" s="44"/>
      <c r="M140" s="44"/>
      <c r="N140" s="44"/>
      <c r="O140" s="44"/>
      <c r="P140" s="44"/>
      <c r="Q140" s="44"/>
    </row>
    <row r="141" spans="1:111" x14ac:dyDescent="0.25">
      <c r="A141" s="42"/>
      <c r="B141" s="42"/>
      <c r="C141" s="42"/>
      <c r="D141" s="42"/>
      <c r="E141" s="44"/>
      <c r="F141" s="44"/>
      <c r="G141" s="44"/>
      <c r="H141" s="44"/>
      <c r="I141" s="44"/>
      <c r="J141" s="44"/>
      <c r="K141" s="44"/>
      <c r="L141" s="44"/>
      <c r="M141" s="44"/>
      <c r="N141" s="44"/>
      <c r="O141" s="44"/>
      <c r="P141" s="44"/>
      <c r="Q141" s="44"/>
    </row>
    <row r="142" spans="1:111" x14ac:dyDescent="0.25">
      <c r="A142" s="42"/>
      <c r="B142" s="42"/>
      <c r="C142" s="42"/>
      <c r="D142" s="42"/>
      <c r="E142" s="44"/>
      <c r="F142" s="44"/>
      <c r="G142" s="44"/>
      <c r="H142" s="44"/>
      <c r="I142" s="44"/>
      <c r="J142" s="44"/>
      <c r="K142" s="44"/>
      <c r="L142" s="44"/>
      <c r="M142" s="44"/>
      <c r="N142" s="44"/>
      <c r="O142" s="44"/>
      <c r="P142" s="44"/>
      <c r="Q142" s="44"/>
    </row>
    <row r="143" spans="1:111" x14ac:dyDescent="0.25">
      <c r="A143" s="42"/>
      <c r="B143" s="42"/>
      <c r="C143" s="42"/>
      <c r="D143" s="42"/>
      <c r="E143" s="44"/>
      <c r="F143" s="44"/>
      <c r="G143" s="44"/>
      <c r="H143" s="44"/>
      <c r="I143" s="44"/>
      <c r="J143" s="44"/>
      <c r="K143" s="44"/>
      <c r="L143" s="44"/>
      <c r="M143" s="44"/>
      <c r="N143" s="44"/>
      <c r="O143" s="44"/>
      <c r="P143" s="44"/>
      <c r="Q143" s="44"/>
    </row>
    <row r="144" spans="1:111" x14ac:dyDescent="0.25">
      <c r="A144" s="42"/>
      <c r="B144" s="42"/>
      <c r="C144" s="42"/>
      <c r="D144" s="42"/>
      <c r="E144" s="44"/>
      <c r="F144" s="44"/>
      <c r="G144" s="44"/>
      <c r="H144" s="44"/>
      <c r="I144" s="44"/>
      <c r="J144" s="44"/>
      <c r="K144" s="44"/>
      <c r="L144" s="44"/>
      <c r="M144" s="44"/>
      <c r="N144" s="44"/>
      <c r="O144" s="44"/>
      <c r="P144" s="44"/>
      <c r="Q144" s="44"/>
    </row>
  </sheetData>
  <mergeCells count="8">
    <mergeCell ref="D131:H131"/>
    <mergeCell ref="D132:I133"/>
    <mergeCell ref="D9:H9"/>
    <mergeCell ref="D10:J10"/>
    <mergeCell ref="D118:H118"/>
    <mergeCell ref="D119:I120"/>
    <mergeCell ref="D125:H125"/>
    <mergeCell ref="D126:I126"/>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564"/>
  <sheetViews>
    <sheetView workbookViewId="0">
      <selection activeCell="I127" sqref="I127"/>
    </sheetView>
  </sheetViews>
  <sheetFormatPr defaultColWidth="10" defaultRowHeight="15.75" x14ac:dyDescent="0.25"/>
  <cols>
    <col min="1" max="1" width="3.125" customWidth="1"/>
    <col min="2" max="3" width="0.625" customWidth="1"/>
    <col min="4" max="4" width="9.875" customWidth="1"/>
    <col min="5" max="10" width="13.875" customWidth="1"/>
    <col min="11" max="11" width="18.125" customWidth="1"/>
    <col min="12" max="12" width="13.875" customWidth="1"/>
    <col min="13" max="13" width="18.125" customWidth="1"/>
    <col min="14" max="14" width="13.875" customWidth="1"/>
    <col min="15" max="19" width="10.125" customWidth="1"/>
    <col min="20" max="254" width="8" customWidth="1"/>
  </cols>
  <sheetData>
    <row r="1" spans="1:251" s="1" customFormat="1" ht="12.75" customHeight="1" x14ac:dyDescent="0.25"/>
    <row r="2" spans="1:251" s="27" customFormat="1" ht="1.5" customHeight="1" x14ac:dyDescent="0.25">
      <c r="A2" s="1"/>
      <c r="B2" s="3"/>
      <c r="C2" s="3"/>
      <c r="D2" s="3"/>
      <c r="E2" s="3"/>
      <c r="F2" s="3"/>
      <c r="G2" s="3"/>
      <c r="H2" s="3"/>
      <c r="I2" s="3"/>
      <c r="J2" s="3"/>
      <c r="K2" s="3"/>
      <c r="L2" s="3"/>
      <c r="M2" s="3"/>
      <c r="N2" s="3"/>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row>
    <row r="3" spans="1:251" s="26" customFormat="1" ht="0.75" customHeight="1" x14ac:dyDescent="0.25">
      <c r="A3" s="1"/>
      <c r="B3" s="4"/>
      <c r="C3" s="4"/>
      <c r="D3" s="4"/>
      <c r="E3" s="4"/>
      <c r="F3" s="4"/>
      <c r="G3" s="4"/>
      <c r="H3" s="4"/>
      <c r="I3" s="4"/>
      <c r="J3" s="4"/>
      <c r="K3" s="4"/>
      <c r="L3" s="4"/>
      <c r="M3" s="4"/>
      <c r="N3" s="4"/>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row>
    <row r="4" spans="1:251" s="29" customFormat="1" ht="21" x14ac:dyDescent="0.25">
      <c r="A4" s="5"/>
      <c r="B4" s="6" t="s">
        <v>37</v>
      </c>
      <c r="C4" s="6"/>
      <c r="D4" s="7"/>
      <c r="E4" s="7"/>
      <c r="F4" s="7"/>
      <c r="G4" s="7"/>
      <c r="H4" s="7"/>
      <c r="I4" s="7"/>
      <c r="J4" s="7"/>
      <c r="K4" s="7"/>
      <c r="L4" s="7"/>
      <c r="M4" s="7"/>
      <c r="N4" s="7"/>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row>
    <row r="5" spans="1:251" s="26" customFormat="1" ht="0.75" customHeight="1" x14ac:dyDescent="0.25">
      <c r="A5" s="1"/>
      <c r="B5" s="8"/>
      <c r="C5" s="8"/>
      <c r="D5" s="4"/>
      <c r="E5" s="4"/>
      <c r="F5" s="4"/>
      <c r="G5" s="4"/>
      <c r="H5" s="4"/>
      <c r="I5" s="4"/>
      <c r="J5" s="4"/>
      <c r="K5" s="4"/>
      <c r="L5" s="4"/>
      <c r="M5" s="4"/>
      <c r="N5" s="4"/>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row>
    <row r="6" spans="1:251" s="27" customFormat="1" ht="1.5" customHeight="1" x14ac:dyDescent="0.25">
      <c r="A6" s="1"/>
      <c r="B6" s="9"/>
      <c r="C6" s="9"/>
      <c r="D6" s="3"/>
      <c r="E6" s="3"/>
      <c r="F6" s="3"/>
      <c r="G6" s="3"/>
      <c r="H6" s="3"/>
      <c r="I6" s="3"/>
      <c r="J6" s="3"/>
      <c r="K6" s="3"/>
      <c r="L6" s="3"/>
      <c r="M6" s="3"/>
      <c r="N6" s="3"/>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row>
    <row r="7" spans="1:251" s="26" customFormat="1" ht="12.75" customHeight="1" x14ac:dyDescent="0.25">
      <c r="A7" s="1"/>
      <c r="B7" s="10" t="s">
        <v>1</v>
      </c>
      <c r="C7" s="10"/>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8" spans="1:251" s="38" customFormat="1" ht="15" x14ac:dyDescent="0.25">
      <c r="A8" s="1"/>
      <c r="B8" s="1"/>
      <c r="C8" s="11"/>
      <c r="D8" s="11"/>
      <c r="E8" s="55"/>
    </row>
    <row r="9" spans="1:251" s="30" customFormat="1" ht="15" customHeight="1" x14ac:dyDescent="0.25">
      <c r="A9" s="13"/>
      <c r="B9" s="31"/>
      <c r="C9" s="4"/>
      <c r="D9" s="107" t="s">
        <v>13</v>
      </c>
      <c r="E9" s="107"/>
      <c r="F9" s="107"/>
      <c r="G9" s="107"/>
      <c r="H9" s="107"/>
      <c r="I9" s="39"/>
      <c r="J9" s="39"/>
      <c r="K9" s="40"/>
      <c r="L9" s="40"/>
      <c r="M9" s="40"/>
      <c r="N9" s="40"/>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row>
    <row r="10" spans="1:251" s="30" customFormat="1" ht="18" customHeight="1" x14ac:dyDescent="0.25">
      <c r="A10" s="13"/>
      <c r="B10" s="14"/>
      <c r="C10" s="4"/>
      <c r="D10" s="108" t="s">
        <v>70</v>
      </c>
      <c r="E10" s="108"/>
      <c r="F10" s="108"/>
      <c r="G10" s="108"/>
      <c r="H10" s="108"/>
      <c r="I10" s="108"/>
      <c r="J10" s="108"/>
      <c r="K10" s="41"/>
      <c r="L10" s="56"/>
      <c r="M10" s="41"/>
      <c r="N10" s="56"/>
      <c r="O10" s="57"/>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row>
    <row r="11" spans="1:251" s="2" customFormat="1" x14ac:dyDescent="0.25">
      <c r="B11" s="62"/>
      <c r="D11" s="65"/>
    </row>
    <row r="12" spans="1:251" s="2" customFormat="1" x14ac:dyDescent="0.25">
      <c r="B12" s="62"/>
      <c r="D12" s="67"/>
      <c r="E12" s="68" t="s">
        <v>38</v>
      </c>
      <c r="F12" s="68" t="s">
        <v>39</v>
      </c>
      <c r="G12" s="68" t="s">
        <v>40</v>
      </c>
      <c r="H12" s="68" t="s">
        <v>41</v>
      </c>
      <c r="I12" s="69" t="s">
        <v>42</v>
      </c>
    </row>
    <row r="13" spans="1:251" s="2" customFormat="1" x14ac:dyDescent="0.25">
      <c r="B13" s="62"/>
      <c r="D13" s="64" t="s">
        <v>38</v>
      </c>
      <c r="E13" s="76"/>
      <c r="F13" s="77"/>
      <c r="G13" s="77"/>
      <c r="H13" s="77"/>
      <c r="I13" s="77"/>
    </row>
    <row r="14" spans="1:251" s="2" customFormat="1" x14ac:dyDescent="0.25">
      <c r="B14" s="62"/>
      <c r="D14" s="64" t="s">
        <v>39</v>
      </c>
      <c r="E14" s="78"/>
      <c r="F14" s="79"/>
      <c r="G14" s="79"/>
      <c r="H14" s="79"/>
      <c r="I14" s="79"/>
    </row>
    <row r="15" spans="1:251" s="2" customFormat="1" x14ac:dyDescent="0.25">
      <c r="B15" s="62"/>
      <c r="D15" s="64" t="s">
        <v>40</v>
      </c>
      <c r="E15" s="78"/>
      <c r="F15" s="79"/>
      <c r="G15" s="79"/>
      <c r="H15" s="79"/>
      <c r="I15" s="79"/>
    </row>
    <row r="16" spans="1:251" s="2" customFormat="1" x14ac:dyDescent="0.25">
      <c r="B16" s="62"/>
      <c r="D16" s="64" t="s">
        <v>41</v>
      </c>
      <c r="E16" s="78"/>
      <c r="F16" s="79"/>
      <c r="G16" s="79"/>
      <c r="H16" s="79"/>
      <c r="I16" s="79"/>
    </row>
    <row r="17" spans="2:14" s="2" customFormat="1" x14ac:dyDescent="0.25">
      <c r="B17" s="62"/>
      <c r="D17" s="66" t="s">
        <v>42</v>
      </c>
      <c r="E17" s="78"/>
      <c r="F17" s="79"/>
      <c r="G17" s="79"/>
      <c r="H17" s="79"/>
      <c r="I17" s="79"/>
    </row>
    <row r="18" spans="2:14" s="2" customFormat="1" x14ac:dyDescent="0.25">
      <c r="B18" s="62"/>
    </row>
    <row r="19" spans="2:14" s="2" customFormat="1" x14ac:dyDescent="0.25">
      <c r="B19" s="62"/>
    </row>
    <row r="20" spans="2:14" s="2" customFormat="1" x14ac:dyDescent="0.25">
      <c r="B20" s="62"/>
    </row>
    <row r="21" spans="2:14" s="2" customFormat="1" x14ac:dyDescent="0.25">
      <c r="B21" s="62"/>
      <c r="D21" s="107" t="s">
        <v>14</v>
      </c>
      <c r="E21" s="107"/>
      <c r="F21" s="107"/>
      <c r="G21" s="107"/>
      <c r="H21" s="107"/>
      <c r="I21" s="39"/>
      <c r="J21" s="39"/>
      <c r="K21" s="40"/>
      <c r="L21" s="40"/>
      <c r="M21" s="40"/>
      <c r="N21" s="40"/>
    </row>
    <row r="22" spans="2:14" s="2" customFormat="1" x14ac:dyDescent="0.25">
      <c r="B22" s="62"/>
      <c r="D22" s="108" t="s">
        <v>71</v>
      </c>
      <c r="E22" s="108"/>
      <c r="F22" s="108"/>
      <c r="G22" s="108"/>
      <c r="H22" s="108"/>
      <c r="I22" s="108"/>
      <c r="J22" s="108"/>
      <c r="K22" s="41"/>
      <c r="L22" s="56"/>
      <c r="M22" s="41"/>
      <c r="N22" s="56"/>
    </row>
    <row r="23" spans="2:14" s="2" customFormat="1" x14ac:dyDescent="0.25">
      <c r="B23" s="62"/>
    </row>
    <row r="24" spans="2:14" s="2" customFormat="1" x14ac:dyDescent="0.25">
      <c r="B24" s="62"/>
      <c r="D24" s="67"/>
      <c r="E24" s="68" t="s">
        <v>43</v>
      </c>
      <c r="F24" s="68" t="s">
        <v>44</v>
      </c>
      <c r="G24" s="68" t="s">
        <v>45</v>
      </c>
      <c r="H24" s="68" t="s">
        <v>46</v>
      </c>
      <c r="I24" s="69" t="s">
        <v>47</v>
      </c>
    </row>
    <row r="25" spans="2:14" s="2" customFormat="1" x14ac:dyDescent="0.25">
      <c r="B25" s="62"/>
      <c r="D25" s="64" t="s">
        <v>43</v>
      </c>
      <c r="E25" s="76"/>
      <c r="F25" s="77"/>
      <c r="G25" s="77"/>
      <c r="H25" s="77"/>
      <c r="I25" s="77"/>
    </row>
    <row r="26" spans="2:14" s="2" customFormat="1" x14ac:dyDescent="0.25">
      <c r="B26" s="62"/>
      <c r="D26" s="64" t="s">
        <v>44</v>
      </c>
      <c r="E26" s="78"/>
      <c r="F26" s="79"/>
      <c r="G26" s="79"/>
      <c r="H26" s="79"/>
      <c r="I26" s="79"/>
    </row>
    <row r="27" spans="2:14" s="2" customFormat="1" x14ac:dyDescent="0.25">
      <c r="B27" s="62"/>
      <c r="D27" s="64" t="s">
        <v>45</v>
      </c>
      <c r="E27" s="78"/>
      <c r="F27" s="79"/>
      <c r="G27" s="79"/>
      <c r="H27" s="79"/>
      <c r="I27" s="79"/>
    </row>
    <row r="28" spans="2:14" s="2" customFormat="1" x14ac:dyDescent="0.25">
      <c r="B28" s="62"/>
      <c r="D28" s="64" t="s">
        <v>46</v>
      </c>
      <c r="E28" s="78"/>
      <c r="F28" s="79"/>
      <c r="G28" s="79"/>
      <c r="H28" s="79"/>
      <c r="I28" s="79"/>
    </row>
    <row r="29" spans="2:14" s="2" customFormat="1" x14ac:dyDescent="0.25">
      <c r="B29" s="62"/>
      <c r="D29" s="66" t="s">
        <v>47</v>
      </c>
      <c r="E29" s="78"/>
      <c r="F29" s="79"/>
      <c r="G29" s="79"/>
      <c r="H29" s="79"/>
      <c r="I29" s="79"/>
    </row>
    <row r="30" spans="2:14" s="2" customFormat="1" x14ac:dyDescent="0.25">
      <c r="B30" s="62"/>
    </row>
    <row r="31" spans="2:14" s="2" customFormat="1" x14ac:dyDescent="0.25">
      <c r="B31" s="62"/>
    </row>
    <row r="32" spans="2:14" s="2" customFormat="1" x14ac:dyDescent="0.25">
      <c r="B32" s="62"/>
    </row>
    <row r="33" spans="2:14" s="2" customFormat="1" x14ac:dyDescent="0.25">
      <c r="B33" s="62"/>
      <c r="D33" s="107" t="s">
        <v>48</v>
      </c>
      <c r="E33" s="107"/>
      <c r="F33" s="107"/>
      <c r="G33" s="107"/>
      <c r="H33" s="107"/>
      <c r="I33" s="39"/>
      <c r="J33" s="39"/>
      <c r="K33" s="40"/>
      <c r="L33" s="40"/>
      <c r="M33" s="40"/>
      <c r="N33" s="40"/>
    </row>
    <row r="34" spans="2:14" s="2" customFormat="1" x14ac:dyDescent="0.25">
      <c r="B34" s="62"/>
      <c r="D34" s="108" t="s">
        <v>49</v>
      </c>
      <c r="E34" s="108"/>
      <c r="F34" s="108"/>
      <c r="G34" s="108"/>
      <c r="H34" s="108"/>
      <c r="I34" s="108"/>
      <c r="J34" s="108"/>
      <c r="K34" s="41"/>
      <c r="L34" s="56"/>
      <c r="M34" s="41"/>
      <c r="N34" s="56"/>
    </row>
    <row r="35" spans="2:14" s="2" customFormat="1" x14ac:dyDescent="0.25">
      <c r="B35" s="62"/>
    </row>
    <row r="36" spans="2:14" s="2" customFormat="1" x14ac:dyDescent="0.25">
      <c r="B36" s="62"/>
      <c r="D36" s="67"/>
      <c r="E36" s="68" t="s">
        <v>43</v>
      </c>
      <c r="F36" s="68" t="s">
        <v>44</v>
      </c>
      <c r="G36" s="68" t="s">
        <v>45</v>
      </c>
      <c r="H36" s="68" t="s">
        <v>46</v>
      </c>
      <c r="I36" s="69" t="s">
        <v>47</v>
      </c>
    </row>
    <row r="37" spans="2:14" s="2" customFormat="1" x14ac:dyDescent="0.25">
      <c r="B37" s="62"/>
      <c r="D37" s="64" t="s">
        <v>38</v>
      </c>
      <c r="E37" s="76"/>
      <c r="F37" s="77"/>
      <c r="G37" s="77"/>
      <c r="H37" s="77"/>
      <c r="I37" s="77"/>
    </row>
    <row r="38" spans="2:14" s="2" customFormat="1" x14ac:dyDescent="0.25">
      <c r="B38" s="62"/>
      <c r="D38" s="64" t="s">
        <v>39</v>
      </c>
      <c r="E38" s="78"/>
      <c r="F38" s="79"/>
      <c r="G38" s="79"/>
      <c r="H38" s="79"/>
      <c r="I38" s="79"/>
    </row>
    <row r="39" spans="2:14" s="2" customFormat="1" x14ac:dyDescent="0.25">
      <c r="B39" s="62"/>
      <c r="D39" s="64" t="s">
        <v>40</v>
      </c>
      <c r="E39" s="78"/>
      <c r="F39" s="79"/>
      <c r="G39" s="79"/>
      <c r="H39" s="79"/>
      <c r="I39" s="79"/>
    </row>
    <row r="40" spans="2:14" s="2" customFormat="1" x14ac:dyDescent="0.25">
      <c r="B40" s="62"/>
      <c r="D40" s="64" t="s">
        <v>41</v>
      </c>
      <c r="E40" s="78"/>
      <c r="F40" s="79"/>
      <c r="G40" s="79"/>
      <c r="H40" s="79"/>
      <c r="I40" s="79"/>
    </row>
    <row r="41" spans="2:14" s="2" customFormat="1" x14ac:dyDescent="0.25">
      <c r="B41" s="62"/>
      <c r="D41" s="66" t="s">
        <v>42</v>
      </c>
      <c r="E41" s="78"/>
      <c r="F41" s="79"/>
      <c r="G41" s="79"/>
      <c r="H41" s="79"/>
      <c r="I41" s="79"/>
    </row>
    <row r="42" spans="2:14" s="2" customFormat="1" x14ac:dyDescent="0.25">
      <c r="B42" s="62"/>
    </row>
    <row r="43" spans="2:14" s="2" customFormat="1" x14ac:dyDescent="0.25">
      <c r="B43" s="62"/>
    </row>
    <row r="44" spans="2:14" s="2" customFormat="1" x14ac:dyDescent="0.25">
      <c r="B44" s="62"/>
    </row>
    <row r="45" spans="2:14" s="2" customFormat="1" x14ac:dyDescent="0.25">
      <c r="B45" s="62"/>
    </row>
    <row r="46" spans="2:14" s="2" customFormat="1" x14ac:dyDescent="0.25">
      <c r="B46" s="62"/>
      <c r="D46" s="107" t="s">
        <v>48</v>
      </c>
      <c r="E46" s="107"/>
      <c r="F46" s="107"/>
      <c r="G46" s="107"/>
      <c r="H46" s="107"/>
      <c r="I46" s="39"/>
      <c r="J46" s="39"/>
      <c r="K46" s="40"/>
      <c r="L46" s="40"/>
      <c r="M46" s="40"/>
      <c r="N46" s="40"/>
    </row>
    <row r="47" spans="2:14" s="2" customFormat="1" x14ac:dyDescent="0.25">
      <c r="B47" s="62"/>
      <c r="D47" s="108" t="s">
        <v>72</v>
      </c>
      <c r="E47" s="108"/>
      <c r="F47" s="108"/>
      <c r="G47" s="108"/>
      <c r="H47" s="108"/>
      <c r="I47" s="108"/>
      <c r="J47" s="108"/>
      <c r="K47" s="41"/>
      <c r="L47" s="56"/>
      <c r="M47" s="41"/>
      <c r="N47" s="56"/>
    </row>
    <row r="48" spans="2:14" s="2" customFormat="1" ht="16.5" thickBot="1" x14ac:dyDescent="0.3">
      <c r="B48" s="62"/>
    </row>
    <row r="49" spans="2:14" s="2" customFormat="1" ht="16.5" thickBot="1" x14ac:dyDescent="0.3">
      <c r="B49" s="62"/>
      <c r="E49" s="73" t="s">
        <v>38</v>
      </c>
      <c r="F49" s="74" t="s">
        <v>39</v>
      </c>
      <c r="G49" s="74" t="s">
        <v>40</v>
      </c>
      <c r="H49" s="74" t="s">
        <v>41</v>
      </c>
      <c r="I49" s="75" t="s">
        <v>42</v>
      </c>
      <c r="J49" s="73" t="s">
        <v>43</v>
      </c>
      <c r="K49" s="74" t="s">
        <v>44</v>
      </c>
      <c r="L49" s="74" t="s">
        <v>45</v>
      </c>
      <c r="M49" s="74" t="s">
        <v>46</v>
      </c>
      <c r="N49" s="75" t="s">
        <v>47</v>
      </c>
    </row>
    <row r="50" spans="2:14" s="2" customFormat="1" x14ac:dyDescent="0.25">
      <c r="B50" s="62"/>
      <c r="D50" s="70" t="s">
        <v>38</v>
      </c>
      <c r="E50" s="79"/>
      <c r="F50" s="79"/>
      <c r="G50" s="79"/>
      <c r="H50" s="79"/>
      <c r="I50" s="80"/>
      <c r="J50" s="81"/>
      <c r="K50" s="79"/>
      <c r="L50" s="79"/>
      <c r="M50" s="79"/>
      <c r="N50" s="80"/>
    </row>
    <row r="51" spans="2:14" s="2" customFormat="1" x14ac:dyDescent="0.25">
      <c r="B51" s="62"/>
      <c r="D51" s="71" t="s">
        <v>39</v>
      </c>
      <c r="E51" s="79"/>
      <c r="F51" s="79"/>
      <c r="G51" s="79"/>
      <c r="H51" s="79"/>
      <c r="I51" s="80"/>
      <c r="J51" s="81"/>
      <c r="K51" s="79"/>
      <c r="L51" s="79"/>
      <c r="M51" s="79"/>
      <c r="N51" s="80"/>
    </row>
    <row r="52" spans="2:14" s="2" customFormat="1" x14ac:dyDescent="0.25">
      <c r="B52" s="62"/>
      <c r="D52" s="71" t="s">
        <v>40</v>
      </c>
      <c r="E52" s="79"/>
      <c r="F52" s="79"/>
      <c r="G52" s="79"/>
      <c r="H52" s="79"/>
      <c r="I52" s="80"/>
      <c r="J52" s="81"/>
      <c r="K52" s="79"/>
      <c r="L52" s="79"/>
      <c r="M52" s="79"/>
      <c r="N52" s="80"/>
    </row>
    <row r="53" spans="2:14" s="2" customFormat="1" x14ac:dyDescent="0.25">
      <c r="B53" s="62"/>
      <c r="D53" s="71" t="s">
        <v>41</v>
      </c>
      <c r="E53" s="79"/>
      <c r="F53" s="79"/>
      <c r="G53" s="79"/>
      <c r="H53" s="79"/>
      <c r="I53" s="80"/>
      <c r="J53" s="81"/>
      <c r="K53" s="79"/>
      <c r="L53" s="79"/>
      <c r="M53" s="79"/>
      <c r="N53" s="80"/>
    </row>
    <row r="54" spans="2:14" s="2" customFormat="1" ht="16.5" thickBot="1" x14ac:dyDescent="0.3">
      <c r="B54" s="62"/>
      <c r="D54" s="72" t="s">
        <v>42</v>
      </c>
      <c r="E54" s="82"/>
      <c r="F54" s="82"/>
      <c r="G54" s="82"/>
      <c r="H54" s="82"/>
      <c r="I54" s="83"/>
      <c r="J54" s="84"/>
      <c r="K54" s="82"/>
      <c r="L54" s="82"/>
      <c r="M54" s="82"/>
      <c r="N54" s="83"/>
    </row>
    <row r="55" spans="2:14" s="2" customFormat="1" x14ac:dyDescent="0.25">
      <c r="B55" s="62"/>
      <c r="D55" s="70" t="s">
        <v>43</v>
      </c>
      <c r="E55" s="85"/>
      <c r="F55" s="85"/>
      <c r="G55" s="85"/>
      <c r="H55" s="85"/>
      <c r="I55" s="86"/>
      <c r="J55" s="87"/>
      <c r="K55" s="85"/>
      <c r="L55" s="85"/>
      <c r="M55" s="85"/>
      <c r="N55" s="86"/>
    </row>
    <row r="56" spans="2:14" s="2" customFormat="1" x14ac:dyDescent="0.25">
      <c r="B56" s="62"/>
      <c r="D56" s="71" t="s">
        <v>44</v>
      </c>
      <c r="E56" s="79"/>
      <c r="F56" s="79"/>
      <c r="G56" s="79"/>
      <c r="H56" s="79"/>
      <c r="I56" s="80"/>
      <c r="J56" s="81"/>
      <c r="K56" s="79"/>
      <c r="L56" s="79"/>
      <c r="M56" s="79"/>
      <c r="N56" s="80"/>
    </row>
    <row r="57" spans="2:14" s="2" customFormat="1" x14ac:dyDescent="0.25">
      <c r="B57" s="62"/>
      <c r="D57" s="71" t="s">
        <v>45</v>
      </c>
      <c r="E57" s="79"/>
      <c r="F57" s="79"/>
      <c r="G57" s="79"/>
      <c r="H57" s="79"/>
      <c r="I57" s="80"/>
      <c r="J57" s="81"/>
      <c r="K57" s="79"/>
      <c r="L57" s="79"/>
      <c r="M57" s="79"/>
      <c r="N57" s="80"/>
    </row>
    <row r="58" spans="2:14" s="2" customFormat="1" x14ac:dyDescent="0.25">
      <c r="B58" s="62"/>
      <c r="D58" s="71" t="s">
        <v>46</v>
      </c>
      <c r="E58" s="79"/>
      <c r="F58" s="79"/>
      <c r="G58" s="79"/>
      <c r="H58" s="79"/>
      <c r="I58" s="80"/>
      <c r="J58" s="81"/>
      <c r="K58" s="79"/>
      <c r="L58" s="79"/>
      <c r="M58" s="79"/>
      <c r="N58" s="80"/>
    </row>
    <row r="59" spans="2:14" s="2" customFormat="1" ht="16.5" thickBot="1" x14ac:dyDescent="0.3">
      <c r="B59" s="62"/>
      <c r="D59" s="72" t="s">
        <v>47</v>
      </c>
      <c r="E59" s="82"/>
      <c r="F59" s="82"/>
      <c r="G59" s="82"/>
      <c r="H59" s="82"/>
      <c r="I59" s="83"/>
      <c r="J59" s="84"/>
      <c r="K59" s="82"/>
      <c r="L59" s="82"/>
      <c r="M59" s="82"/>
      <c r="N59" s="83"/>
    </row>
    <row r="60" spans="2:14" s="2" customFormat="1" x14ac:dyDescent="0.25">
      <c r="B60" s="62"/>
    </row>
    <row r="61" spans="2:14" s="2" customFormat="1" x14ac:dyDescent="0.25"/>
    <row r="62" spans="2:14" s="2" customFormat="1" x14ac:dyDescent="0.25"/>
    <row r="63" spans="2:14" s="2" customFormat="1" x14ac:dyDescent="0.25"/>
    <row r="64" spans="2:1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row r="215" s="2" customFormat="1" x14ac:dyDescent="0.25"/>
    <row r="216" s="2" customFormat="1" x14ac:dyDescent="0.25"/>
    <row r="217" s="2" customFormat="1" x14ac:dyDescent="0.25"/>
    <row r="218" s="2" customFormat="1" x14ac:dyDescent="0.25"/>
    <row r="219" s="2" customFormat="1" x14ac:dyDescent="0.25"/>
    <row r="220" s="2" customFormat="1" x14ac:dyDescent="0.25"/>
    <row r="221" s="2" customFormat="1" x14ac:dyDescent="0.25"/>
    <row r="222" s="2" customFormat="1" x14ac:dyDescent="0.25"/>
    <row r="223" s="2" customFormat="1" x14ac:dyDescent="0.25"/>
    <row r="224" s="2" customFormat="1" x14ac:dyDescent="0.25"/>
    <row r="225" s="2" customFormat="1" x14ac:dyDescent="0.25"/>
    <row r="226" s="2" customFormat="1" x14ac:dyDescent="0.25"/>
    <row r="227" s="2" customFormat="1" x14ac:dyDescent="0.25"/>
    <row r="228" s="2" customFormat="1" x14ac:dyDescent="0.25"/>
    <row r="229" s="2" customFormat="1" x14ac:dyDescent="0.25"/>
    <row r="230" s="2" customFormat="1" x14ac:dyDescent="0.25"/>
    <row r="231" s="2" customFormat="1" x14ac:dyDescent="0.25"/>
    <row r="232" s="2" customFormat="1" x14ac:dyDescent="0.25"/>
    <row r="233" s="2" customFormat="1" x14ac:dyDescent="0.25"/>
    <row r="234" s="2" customFormat="1" x14ac:dyDescent="0.25"/>
    <row r="235" s="2" customFormat="1" x14ac:dyDescent="0.25"/>
    <row r="236" s="2" customFormat="1" x14ac:dyDescent="0.25"/>
    <row r="237" s="2" customFormat="1" x14ac:dyDescent="0.25"/>
    <row r="238" s="2" customFormat="1" x14ac:dyDescent="0.25"/>
    <row r="239" s="2" customFormat="1" x14ac:dyDescent="0.25"/>
    <row r="240" s="2" customFormat="1" x14ac:dyDescent="0.25"/>
    <row r="241" s="2" customFormat="1" x14ac:dyDescent="0.25"/>
    <row r="242" s="2" customFormat="1" x14ac:dyDescent="0.25"/>
    <row r="243" s="2" customFormat="1" x14ac:dyDescent="0.25"/>
    <row r="244" s="2" customFormat="1" x14ac:dyDescent="0.25"/>
    <row r="245" s="2" customFormat="1" x14ac:dyDescent="0.25"/>
    <row r="246" s="2" customFormat="1" x14ac:dyDescent="0.25"/>
    <row r="247" s="2" customFormat="1" x14ac:dyDescent="0.25"/>
    <row r="248" s="2" customFormat="1" x14ac:dyDescent="0.25"/>
    <row r="249" s="2" customFormat="1" x14ac:dyDescent="0.25"/>
    <row r="250" s="2" customFormat="1" x14ac:dyDescent="0.25"/>
    <row r="251" s="2" customFormat="1" x14ac:dyDescent="0.25"/>
    <row r="252" s="2" customFormat="1" x14ac:dyDescent="0.25"/>
    <row r="253" s="2" customFormat="1" x14ac:dyDescent="0.25"/>
    <row r="254" s="2" customFormat="1" x14ac:dyDescent="0.25"/>
    <row r="255" s="2" customFormat="1" x14ac:dyDescent="0.25"/>
    <row r="256" s="2" customFormat="1" x14ac:dyDescent="0.25"/>
    <row r="257" s="2" customFormat="1" x14ac:dyDescent="0.25"/>
    <row r="258" s="2" customFormat="1" x14ac:dyDescent="0.25"/>
    <row r="259" s="2" customFormat="1" x14ac:dyDescent="0.25"/>
    <row r="260" s="2" customFormat="1" x14ac:dyDescent="0.25"/>
    <row r="261" s="2" customFormat="1" x14ac:dyDescent="0.25"/>
    <row r="262" s="2" customFormat="1" x14ac:dyDescent="0.25"/>
    <row r="263" s="2" customFormat="1" x14ac:dyDescent="0.25"/>
    <row r="264" s="2" customFormat="1" x14ac:dyDescent="0.25"/>
    <row r="265" s="2" customFormat="1" x14ac:dyDescent="0.25"/>
    <row r="266" s="2" customFormat="1" x14ac:dyDescent="0.25"/>
    <row r="267" s="2" customFormat="1" x14ac:dyDescent="0.25"/>
    <row r="268" s="2" customFormat="1" x14ac:dyDescent="0.25"/>
    <row r="269" s="2" customFormat="1" x14ac:dyDescent="0.25"/>
    <row r="270" s="2" customFormat="1" x14ac:dyDescent="0.25"/>
    <row r="271" s="2" customFormat="1" x14ac:dyDescent="0.25"/>
    <row r="272" s="2" customFormat="1" x14ac:dyDescent="0.25"/>
    <row r="273" s="2" customFormat="1" x14ac:dyDescent="0.25"/>
    <row r="274" s="2" customFormat="1" x14ac:dyDescent="0.25"/>
    <row r="275" s="2" customFormat="1" x14ac:dyDescent="0.25"/>
    <row r="276" s="2" customFormat="1" x14ac:dyDescent="0.25"/>
    <row r="277" s="2" customFormat="1" x14ac:dyDescent="0.25"/>
    <row r="278" s="2" customFormat="1" x14ac:dyDescent="0.25"/>
    <row r="279" s="2" customFormat="1" x14ac:dyDescent="0.25"/>
    <row r="280" s="2" customFormat="1" x14ac:dyDescent="0.25"/>
    <row r="281" s="2" customFormat="1" x14ac:dyDescent="0.25"/>
    <row r="282" s="2" customFormat="1" x14ac:dyDescent="0.25"/>
    <row r="283" s="2" customFormat="1" x14ac:dyDescent="0.25"/>
    <row r="284" s="2" customFormat="1" x14ac:dyDescent="0.25"/>
    <row r="285" s="2" customFormat="1" x14ac:dyDescent="0.25"/>
    <row r="286" s="2" customFormat="1" x14ac:dyDescent="0.25"/>
    <row r="287" s="2" customFormat="1" x14ac:dyDescent="0.25"/>
    <row r="288" s="2" customFormat="1" x14ac:dyDescent="0.25"/>
    <row r="289" s="2" customFormat="1" x14ac:dyDescent="0.25"/>
    <row r="290" s="2" customFormat="1" x14ac:dyDescent="0.25"/>
    <row r="291" s="2" customFormat="1" x14ac:dyDescent="0.25"/>
    <row r="292" s="2" customFormat="1" x14ac:dyDescent="0.25"/>
    <row r="293" s="2" customFormat="1" x14ac:dyDescent="0.25"/>
    <row r="294" s="2" customFormat="1" x14ac:dyDescent="0.25"/>
    <row r="295" s="2" customFormat="1" x14ac:dyDescent="0.25"/>
    <row r="296" s="2" customFormat="1" x14ac:dyDescent="0.25"/>
    <row r="297" s="2" customFormat="1" x14ac:dyDescent="0.25"/>
    <row r="298" s="2" customFormat="1" x14ac:dyDescent="0.25"/>
    <row r="299" s="2" customFormat="1" x14ac:dyDescent="0.25"/>
    <row r="300" s="2" customFormat="1" x14ac:dyDescent="0.25"/>
    <row r="301" s="2" customFormat="1" x14ac:dyDescent="0.25"/>
    <row r="302" s="2" customFormat="1" x14ac:dyDescent="0.25"/>
    <row r="303" s="2" customFormat="1" x14ac:dyDescent="0.25"/>
    <row r="304" s="2" customFormat="1" x14ac:dyDescent="0.25"/>
    <row r="305" s="2" customFormat="1" x14ac:dyDescent="0.25"/>
    <row r="306" s="2" customFormat="1" x14ac:dyDescent="0.25"/>
    <row r="307" s="2" customFormat="1" x14ac:dyDescent="0.25"/>
    <row r="308" s="2" customFormat="1" x14ac:dyDescent="0.25"/>
    <row r="309" s="2" customFormat="1" x14ac:dyDescent="0.25"/>
    <row r="310" s="2" customFormat="1" x14ac:dyDescent="0.25"/>
    <row r="311" s="2" customFormat="1" x14ac:dyDescent="0.25"/>
    <row r="312" s="2" customFormat="1" x14ac:dyDescent="0.25"/>
    <row r="313" s="2" customFormat="1" x14ac:dyDescent="0.25"/>
    <row r="314" s="2" customFormat="1" x14ac:dyDescent="0.25"/>
    <row r="315" s="2" customFormat="1" x14ac:dyDescent="0.25"/>
    <row r="316" s="2" customFormat="1" x14ac:dyDescent="0.25"/>
    <row r="317" s="2" customFormat="1" x14ac:dyDescent="0.25"/>
    <row r="318" s="2" customFormat="1" x14ac:dyDescent="0.25"/>
    <row r="319" s="2" customFormat="1" x14ac:dyDescent="0.25"/>
    <row r="320" s="2" customFormat="1" x14ac:dyDescent="0.25"/>
    <row r="321" s="2" customFormat="1" x14ac:dyDescent="0.25"/>
    <row r="322" s="2" customFormat="1" x14ac:dyDescent="0.25"/>
    <row r="323" s="2" customFormat="1" x14ac:dyDescent="0.25"/>
    <row r="324" s="2" customFormat="1" x14ac:dyDescent="0.25"/>
    <row r="325" s="2" customFormat="1" x14ac:dyDescent="0.25"/>
    <row r="326" s="2" customFormat="1" x14ac:dyDescent="0.25"/>
    <row r="327" s="2" customFormat="1" x14ac:dyDescent="0.25"/>
    <row r="328" s="2" customFormat="1" x14ac:dyDescent="0.25"/>
    <row r="329" s="2" customFormat="1" x14ac:dyDescent="0.25"/>
    <row r="330" s="2" customFormat="1" x14ac:dyDescent="0.25"/>
    <row r="331" s="2" customFormat="1" x14ac:dyDescent="0.25"/>
    <row r="332" s="2" customFormat="1" x14ac:dyDescent="0.25"/>
    <row r="333" s="2" customFormat="1" x14ac:dyDescent="0.25"/>
    <row r="334" s="2" customFormat="1" x14ac:dyDescent="0.25"/>
    <row r="335" s="2" customFormat="1" x14ac:dyDescent="0.25"/>
    <row r="336" s="2" customFormat="1" x14ac:dyDescent="0.25"/>
    <row r="337" s="2" customFormat="1" x14ac:dyDescent="0.25"/>
    <row r="338" s="2" customFormat="1" x14ac:dyDescent="0.25"/>
    <row r="339" s="2" customFormat="1" x14ac:dyDescent="0.25"/>
    <row r="340" s="2" customFormat="1" x14ac:dyDescent="0.25"/>
    <row r="341" s="2" customFormat="1" x14ac:dyDescent="0.25"/>
    <row r="342" s="2" customFormat="1" x14ac:dyDescent="0.25"/>
    <row r="343" s="2" customFormat="1" x14ac:dyDescent="0.25"/>
    <row r="344" s="2" customFormat="1" x14ac:dyDescent="0.25"/>
    <row r="345" s="2" customFormat="1" x14ac:dyDescent="0.25"/>
    <row r="346" s="2" customFormat="1" x14ac:dyDescent="0.25"/>
    <row r="347" s="2" customFormat="1" x14ac:dyDescent="0.25"/>
    <row r="348" s="2" customFormat="1" x14ac:dyDescent="0.25"/>
    <row r="349" s="2" customFormat="1" x14ac:dyDescent="0.25"/>
    <row r="350" s="2" customFormat="1" x14ac:dyDescent="0.25"/>
    <row r="351" s="2" customFormat="1" x14ac:dyDescent="0.25"/>
    <row r="352" s="2" customFormat="1" x14ac:dyDescent="0.25"/>
    <row r="353" s="2" customFormat="1" x14ac:dyDescent="0.25"/>
    <row r="354" s="2" customFormat="1" x14ac:dyDescent="0.25"/>
    <row r="355" s="2" customFormat="1" x14ac:dyDescent="0.25"/>
    <row r="356" s="2" customFormat="1" x14ac:dyDescent="0.25"/>
    <row r="357" s="2" customFormat="1" x14ac:dyDescent="0.25"/>
    <row r="358" s="2" customFormat="1" x14ac:dyDescent="0.25"/>
    <row r="359" s="2" customFormat="1" x14ac:dyDescent="0.25"/>
    <row r="360" s="2" customFormat="1" x14ac:dyDescent="0.25"/>
    <row r="361" s="2" customFormat="1" x14ac:dyDescent="0.25"/>
    <row r="362" s="2" customFormat="1" x14ac:dyDescent="0.25"/>
    <row r="363" s="2" customFormat="1" x14ac:dyDescent="0.25"/>
    <row r="364" s="2" customFormat="1" x14ac:dyDescent="0.25"/>
    <row r="365" s="2" customFormat="1" x14ac:dyDescent="0.25"/>
    <row r="366" s="2" customFormat="1" x14ac:dyDescent="0.25"/>
    <row r="367" s="2" customFormat="1" x14ac:dyDescent="0.25"/>
    <row r="368" s="2" customFormat="1" x14ac:dyDescent="0.25"/>
    <row r="369" s="2" customFormat="1" x14ac:dyDescent="0.25"/>
    <row r="370" s="2" customFormat="1" x14ac:dyDescent="0.25"/>
    <row r="371" s="2" customFormat="1" x14ac:dyDescent="0.25"/>
    <row r="372" s="2" customFormat="1" x14ac:dyDescent="0.25"/>
    <row r="373" s="2" customFormat="1" x14ac:dyDescent="0.25"/>
    <row r="374" s="2" customFormat="1" x14ac:dyDescent="0.25"/>
    <row r="375" s="2" customFormat="1" x14ac:dyDescent="0.25"/>
    <row r="376" s="2" customFormat="1" x14ac:dyDescent="0.25"/>
    <row r="377" s="2" customFormat="1" x14ac:dyDescent="0.25"/>
    <row r="378" s="2" customFormat="1" x14ac:dyDescent="0.25"/>
    <row r="379" s="2" customFormat="1" x14ac:dyDescent="0.25"/>
    <row r="380" s="2" customFormat="1" x14ac:dyDescent="0.25"/>
    <row r="381" s="2" customFormat="1" x14ac:dyDescent="0.25"/>
    <row r="382" s="2" customFormat="1" x14ac:dyDescent="0.25"/>
    <row r="383" s="2" customFormat="1" x14ac:dyDescent="0.25"/>
    <row r="384" s="2" customFormat="1" x14ac:dyDescent="0.25"/>
    <row r="385" s="2" customFormat="1" x14ac:dyDescent="0.25"/>
    <row r="386" s="2" customFormat="1" x14ac:dyDescent="0.25"/>
    <row r="387" s="2" customFormat="1" x14ac:dyDescent="0.25"/>
    <row r="388" s="2" customFormat="1" x14ac:dyDescent="0.25"/>
    <row r="389" s="2" customFormat="1" x14ac:dyDescent="0.25"/>
    <row r="390" s="2" customFormat="1" x14ac:dyDescent="0.25"/>
    <row r="391" s="2" customFormat="1" x14ac:dyDescent="0.25"/>
    <row r="392" s="2" customFormat="1" x14ac:dyDescent="0.25"/>
    <row r="393" s="2" customFormat="1" x14ac:dyDescent="0.25"/>
    <row r="394" s="2" customFormat="1" x14ac:dyDescent="0.25"/>
    <row r="395" s="2" customFormat="1" x14ac:dyDescent="0.25"/>
    <row r="396" s="2" customFormat="1" x14ac:dyDescent="0.25"/>
    <row r="397" s="2" customFormat="1" x14ac:dyDescent="0.25"/>
    <row r="398" s="2" customFormat="1" x14ac:dyDescent="0.25"/>
    <row r="399" s="2" customFormat="1" x14ac:dyDescent="0.25"/>
    <row r="400" s="2" customFormat="1" x14ac:dyDescent="0.25"/>
    <row r="401" s="2" customFormat="1" x14ac:dyDescent="0.25"/>
    <row r="402" s="2" customFormat="1" x14ac:dyDescent="0.25"/>
    <row r="403" s="2" customFormat="1" x14ac:dyDescent="0.25"/>
    <row r="404" s="2" customFormat="1" x14ac:dyDescent="0.25"/>
    <row r="405" s="2" customFormat="1" x14ac:dyDescent="0.25"/>
    <row r="406" s="2" customFormat="1" x14ac:dyDescent="0.25"/>
    <row r="407" s="2" customFormat="1" x14ac:dyDescent="0.25"/>
    <row r="408" s="2" customFormat="1" x14ac:dyDescent="0.25"/>
    <row r="409" s="2" customFormat="1" x14ac:dyDescent="0.25"/>
    <row r="410" s="2" customFormat="1" x14ac:dyDescent="0.25"/>
    <row r="411" s="2" customFormat="1" x14ac:dyDescent="0.25"/>
    <row r="412" s="2" customFormat="1" x14ac:dyDescent="0.25"/>
    <row r="413" s="2" customFormat="1" x14ac:dyDescent="0.25"/>
    <row r="414" s="2" customFormat="1" x14ac:dyDescent="0.25"/>
    <row r="415" s="2" customFormat="1" x14ac:dyDescent="0.25"/>
    <row r="416" s="2" customFormat="1" x14ac:dyDescent="0.25"/>
    <row r="417" s="2" customFormat="1" x14ac:dyDescent="0.25"/>
    <row r="418" s="2" customFormat="1" x14ac:dyDescent="0.25"/>
    <row r="419" s="2" customFormat="1" x14ac:dyDescent="0.25"/>
    <row r="420" s="2" customFormat="1" x14ac:dyDescent="0.25"/>
    <row r="421" s="2" customFormat="1" x14ac:dyDescent="0.25"/>
    <row r="422" s="2" customFormat="1" x14ac:dyDescent="0.25"/>
    <row r="423" s="2" customFormat="1" x14ac:dyDescent="0.25"/>
    <row r="424" s="2" customFormat="1" x14ac:dyDescent="0.25"/>
    <row r="425" s="2" customFormat="1" x14ac:dyDescent="0.25"/>
    <row r="426" s="2" customFormat="1" x14ac:dyDescent="0.25"/>
    <row r="427" s="2" customFormat="1" x14ac:dyDescent="0.25"/>
    <row r="428" s="2" customFormat="1" x14ac:dyDescent="0.25"/>
    <row r="429" s="2" customFormat="1" x14ac:dyDescent="0.25"/>
    <row r="430" s="2" customFormat="1" x14ac:dyDescent="0.25"/>
    <row r="431" s="2" customFormat="1" x14ac:dyDescent="0.25"/>
    <row r="432" s="2" customFormat="1" x14ac:dyDescent="0.25"/>
    <row r="433" s="2" customFormat="1" x14ac:dyDescent="0.25"/>
    <row r="434" s="2" customFormat="1" x14ac:dyDescent="0.25"/>
    <row r="435" s="2" customFormat="1" x14ac:dyDescent="0.25"/>
    <row r="436" s="2" customFormat="1" x14ac:dyDescent="0.25"/>
    <row r="437" s="2" customFormat="1" x14ac:dyDescent="0.25"/>
    <row r="438" s="2" customFormat="1" x14ac:dyDescent="0.25"/>
    <row r="439" s="2" customFormat="1" x14ac:dyDescent="0.25"/>
    <row r="440" s="2" customFormat="1" x14ac:dyDescent="0.25"/>
    <row r="441" s="2" customFormat="1" x14ac:dyDescent="0.25"/>
    <row r="442" s="2" customFormat="1" x14ac:dyDescent="0.25"/>
    <row r="443" s="2" customFormat="1" x14ac:dyDescent="0.25"/>
    <row r="444" s="2" customFormat="1" x14ac:dyDescent="0.25"/>
    <row r="445" s="2" customFormat="1" x14ac:dyDescent="0.25"/>
    <row r="446" s="2" customFormat="1" x14ac:dyDescent="0.25"/>
    <row r="447" s="2" customFormat="1" x14ac:dyDescent="0.25"/>
    <row r="448" s="2" customFormat="1" x14ac:dyDescent="0.25"/>
    <row r="449" s="2" customFormat="1" x14ac:dyDescent="0.25"/>
    <row r="450" s="2" customFormat="1" x14ac:dyDescent="0.25"/>
    <row r="451" s="2" customFormat="1" x14ac:dyDescent="0.25"/>
    <row r="452" s="2" customFormat="1" x14ac:dyDescent="0.25"/>
    <row r="453" s="2" customFormat="1" x14ac:dyDescent="0.25"/>
    <row r="454" s="2" customFormat="1" x14ac:dyDescent="0.25"/>
    <row r="455" s="2" customFormat="1" x14ac:dyDescent="0.25"/>
    <row r="456" s="2" customFormat="1" x14ac:dyDescent="0.25"/>
    <row r="457" s="2" customFormat="1" x14ac:dyDescent="0.25"/>
    <row r="458" s="2" customFormat="1" x14ac:dyDescent="0.25"/>
    <row r="459" s="2" customFormat="1" x14ac:dyDescent="0.25"/>
    <row r="460" s="2" customFormat="1" x14ac:dyDescent="0.25"/>
    <row r="461" s="2" customFormat="1" x14ac:dyDescent="0.25"/>
    <row r="462" s="2" customFormat="1" x14ac:dyDescent="0.25"/>
    <row r="463" s="2" customFormat="1" x14ac:dyDescent="0.25"/>
    <row r="464" s="2" customFormat="1" x14ac:dyDescent="0.25"/>
    <row r="465" s="2" customFormat="1" x14ac:dyDescent="0.25"/>
    <row r="466" s="2" customFormat="1" x14ac:dyDescent="0.25"/>
    <row r="467" s="2" customFormat="1" x14ac:dyDescent="0.25"/>
    <row r="468" s="2" customFormat="1" x14ac:dyDescent="0.25"/>
    <row r="469" s="2" customFormat="1" x14ac:dyDescent="0.25"/>
    <row r="470" s="2" customFormat="1" x14ac:dyDescent="0.25"/>
    <row r="471" s="2" customFormat="1" x14ac:dyDescent="0.25"/>
    <row r="472" s="2" customFormat="1" x14ac:dyDescent="0.25"/>
    <row r="473" s="2" customFormat="1" x14ac:dyDescent="0.25"/>
    <row r="474" s="2" customFormat="1" x14ac:dyDescent="0.25"/>
    <row r="475" s="2" customFormat="1" x14ac:dyDescent="0.25"/>
    <row r="476" s="2" customFormat="1" x14ac:dyDescent="0.25"/>
    <row r="477" s="2" customFormat="1" x14ac:dyDescent="0.25"/>
    <row r="478" s="2" customFormat="1" x14ac:dyDescent="0.25"/>
    <row r="479" s="2" customFormat="1" x14ac:dyDescent="0.25"/>
    <row r="480" s="2" customFormat="1" x14ac:dyDescent="0.25"/>
    <row r="481" s="2" customFormat="1" x14ac:dyDescent="0.25"/>
    <row r="482" s="2" customFormat="1" x14ac:dyDescent="0.25"/>
    <row r="483" s="2" customFormat="1" x14ac:dyDescent="0.25"/>
    <row r="484" s="2" customFormat="1" x14ac:dyDescent="0.25"/>
    <row r="485" s="2" customFormat="1" x14ac:dyDescent="0.25"/>
    <row r="486" s="2" customFormat="1" x14ac:dyDescent="0.25"/>
    <row r="487" s="2" customFormat="1" x14ac:dyDescent="0.25"/>
    <row r="488" s="2" customFormat="1" x14ac:dyDescent="0.25"/>
    <row r="489" s="2" customFormat="1" x14ac:dyDescent="0.25"/>
    <row r="490" s="2" customFormat="1" x14ac:dyDescent="0.25"/>
    <row r="491" s="2" customFormat="1" x14ac:dyDescent="0.25"/>
    <row r="492" s="2" customFormat="1" x14ac:dyDescent="0.25"/>
    <row r="493" s="2" customFormat="1" x14ac:dyDescent="0.25"/>
    <row r="494" s="2" customFormat="1" x14ac:dyDescent="0.25"/>
    <row r="495" s="2" customFormat="1" x14ac:dyDescent="0.25"/>
    <row r="496" s="2" customFormat="1" x14ac:dyDescent="0.25"/>
    <row r="497" s="2" customFormat="1" x14ac:dyDescent="0.25"/>
    <row r="498" s="2" customFormat="1" x14ac:dyDescent="0.25"/>
    <row r="499" s="2" customFormat="1" x14ac:dyDescent="0.25"/>
    <row r="500" s="2" customFormat="1" x14ac:dyDescent="0.25"/>
    <row r="501" s="2" customFormat="1" x14ac:dyDescent="0.25"/>
    <row r="502" s="2" customFormat="1" x14ac:dyDescent="0.25"/>
    <row r="503" s="2" customFormat="1" x14ac:dyDescent="0.25"/>
    <row r="504" s="2" customFormat="1" x14ac:dyDescent="0.25"/>
    <row r="505" s="2" customFormat="1" x14ac:dyDescent="0.25"/>
    <row r="506" s="2" customFormat="1" x14ac:dyDescent="0.25"/>
    <row r="507" s="2" customFormat="1" x14ac:dyDescent="0.25"/>
    <row r="508" s="2" customFormat="1" x14ac:dyDescent="0.25"/>
    <row r="509" s="2" customFormat="1" x14ac:dyDescent="0.25"/>
    <row r="510" s="2" customFormat="1" x14ac:dyDescent="0.25"/>
    <row r="511" s="2" customFormat="1" x14ac:dyDescent="0.25"/>
    <row r="512" s="2" customFormat="1" x14ac:dyDescent="0.25"/>
    <row r="513" s="2" customFormat="1" x14ac:dyDescent="0.25"/>
    <row r="514" s="2" customFormat="1" x14ac:dyDescent="0.25"/>
    <row r="515" s="2" customFormat="1" x14ac:dyDescent="0.25"/>
    <row r="516" s="2" customFormat="1" x14ac:dyDescent="0.25"/>
    <row r="517" s="2" customFormat="1" x14ac:dyDescent="0.25"/>
    <row r="518" s="2" customFormat="1" x14ac:dyDescent="0.25"/>
    <row r="519" s="2" customFormat="1" x14ac:dyDescent="0.25"/>
    <row r="520" s="2" customFormat="1" x14ac:dyDescent="0.25"/>
    <row r="521" s="2" customFormat="1" x14ac:dyDescent="0.25"/>
    <row r="522" s="2" customFormat="1" x14ac:dyDescent="0.25"/>
    <row r="523" s="2" customFormat="1" x14ac:dyDescent="0.25"/>
    <row r="524" s="2" customFormat="1" x14ac:dyDescent="0.25"/>
    <row r="525" s="2" customFormat="1" x14ac:dyDescent="0.25"/>
    <row r="526" s="2" customFormat="1" x14ac:dyDescent="0.25"/>
    <row r="527" s="2" customFormat="1" x14ac:dyDescent="0.25"/>
    <row r="528" s="2" customFormat="1" x14ac:dyDescent="0.25"/>
    <row r="529" s="2" customFormat="1" x14ac:dyDescent="0.25"/>
    <row r="530" s="2" customFormat="1" x14ac:dyDescent="0.25"/>
    <row r="531" s="2" customFormat="1" x14ac:dyDescent="0.25"/>
    <row r="532" s="2" customFormat="1" x14ac:dyDescent="0.25"/>
    <row r="533" s="2" customFormat="1" x14ac:dyDescent="0.25"/>
    <row r="534" s="2" customFormat="1" x14ac:dyDescent="0.25"/>
    <row r="535" s="2" customFormat="1" x14ac:dyDescent="0.25"/>
    <row r="536" s="2" customFormat="1" x14ac:dyDescent="0.25"/>
    <row r="537" s="2" customFormat="1" x14ac:dyDescent="0.25"/>
    <row r="538" s="2" customFormat="1" x14ac:dyDescent="0.25"/>
    <row r="539" s="2" customFormat="1" x14ac:dyDescent="0.25"/>
    <row r="540" s="2" customFormat="1" x14ac:dyDescent="0.25"/>
    <row r="541" s="2" customFormat="1" x14ac:dyDescent="0.25"/>
    <row r="542" s="2" customFormat="1" x14ac:dyDescent="0.25"/>
    <row r="543" s="2" customFormat="1" x14ac:dyDescent="0.25"/>
    <row r="544" s="2" customFormat="1" x14ac:dyDescent="0.25"/>
    <row r="545" s="2" customFormat="1" x14ac:dyDescent="0.25"/>
    <row r="546" s="2" customFormat="1" x14ac:dyDescent="0.25"/>
    <row r="547" s="2" customFormat="1" x14ac:dyDescent="0.25"/>
    <row r="548" s="2" customFormat="1" x14ac:dyDescent="0.25"/>
    <row r="549" s="2" customFormat="1" x14ac:dyDescent="0.25"/>
    <row r="550" s="2" customFormat="1" x14ac:dyDescent="0.25"/>
    <row r="551" s="2" customFormat="1" x14ac:dyDescent="0.25"/>
    <row r="552" s="2" customFormat="1" x14ac:dyDescent="0.25"/>
    <row r="553" s="2" customFormat="1" x14ac:dyDescent="0.25"/>
    <row r="554" s="2" customFormat="1" x14ac:dyDescent="0.25"/>
    <row r="555" s="2" customFormat="1" x14ac:dyDescent="0.25"/>
    <row r="556" s="2" customFormat="1" x14ac:dyDescent="0.25"/>
    <row r="557" s="2" customFormat="1" x14ac:dyDescent="0.25"/>
    <row r="558" s="2" customFormat="1" x14ac:dyDescent="0.25"/>
    <row r="559" s="2" customFormat="1" x14ac:dyDescent="0.25"/>
    <row r="560" s="2" customFormat="1" x14ac:dyDescent="0.25"/>
    <row r="561" s="2" customFormat="1" x14ac:dyDescent="0.25"/>
    <row r="562" s="2" customFormat="1" x14ac:dyDescent="0.25"/>
    <row r="563" s="2" customFormat="1" x14ac:dyDescent="0.25"/>
    <row r="564" s="2" customFormat="1" x14ac:dyDescent="0.25"/>
  </sheetData>
  <mergeCells count="8">
    <mergeCell ref="D46:H46"/>
    <mergeCell ref="D47:J47"/>
    <mergeCell ref="D9:H9"/>
    <mergeCell ref="D10:J10"/>
    <mergeCell ref="D21:H21"/>
    <mergeCell ref="D22:J22"/>
    <mergeCell ref="D33:H33"/>
    <mergeCell ref="D34:J34"/>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564"/>
  <sheetViews>
    <sheetView workbookViewId="0">
      <selection activeCell="I104" sqref="I104"/>
    </sheetView>
  </sheetViews>
  <sheetFormatPr defaultColWidth="10" defaultRowHeight="15.75" x14ac:dyDescent="0.25"/>
  <cols>
    <col min="1" max="1" width="3.125" customWidth="1"/>
    <col min="2" max="3" width="0.625" customWidth="1"/>
    <col min="4" max="4" width="9.875" customWidth="1"/>
    <col min="5" max="10" width="13.875" customWidth="1"/>
    <col min="11" max="11" width="18.125" customWidth="1"/>
    <col min="12" max="12" width="13.875" customWidth="1"/>
    <col min="13" max="13" width="18.125" customWidth="1"/>
    <col min="14" max="14" width="13.875" customWidth="1"/>
    <col min="15" max="19" width="10.125" customWidth="1"/>
    <col min="20" max="254" width="8" customWidth="1"/>
  </cols>
  <sheetData>
    <row r="1" spans="1:251" s="1" customFormat="1" ht="12.75" customHeight="1" x14ac:dyDescent="0.25"/>
    <row r="2" spans="1:251" s="27" customFormat="1" ht="1.5" customHeight="1" x14ac:dyDescent="0.25">
      <c r="A2" s="1"/>
      <c r="B2" s="3"/>
      <c r="C2" s="3"/>
      <c r="D2" s="3"/>
      <c r="E2" s="3"/>
      <c r="F2" s="3"/>
      <c r="G2" s="3"/>
      <c r="H2" s="3"/>
      <c r="I2" s="3"/>
      <c r="J2" s="3"/>
      <c r="K2" s="3"/>
      <c r="L2" s="3"/>
      <c r="M2" s="3"/>
      <c r="N2" s="3"/>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row>
    <row r="3" spans="1:251" s="26" customFormat="1" ht="0.75" customHeight="1" x14ac:dyDescent="0.25">
      <c r="A3" s="1"/>
      <c r="B3" s="4"/>
      <c r="C3" s="4"/>
      <c r="D3" s="4"/>
      <c r="E3" s="4"/>
      <c r="F3" s="4"/>
      <c r="G3" s="4"/>
      <c r="H3" s="4"/>
      <c r="I3" s="4"/>
      <c r="J3" s="4"/>
      <c r="K3" s="4"/>
      <c r="L3" s="4"/>
      <c r="M3" s="4"/>
      <c r="N3" s="4"/>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row>
    <row r="4" spans="1:251" s="29" customFormat="1" ht="21" x14ac:dyDescent="0.25">
      <c r="A4" s="5"/>
      <c r="B4" s="6" t="s">
        <v>37</v>
      </c>
      <c r="C4" s="6"/>
      <c r="D4" s="7"/>
      <c r="E4" s="7"/>
      <c r="F4" s="7"/>
      <c r="G4" s="7"/>
      <c r="H4" s="7"/>
      <c r="I4" s="7"/>
      <c r="J4" s="7"/>
      <c r="K4" s="7"/>
      <c r="L4" s="7"/>
      <c r="M4" s="7"/>
      <c r="N4" s="7"/>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row>
    <row r="5" spans="1:251" s="26" customFormat="1" ht="0.75" customHeight="1" x14ac:dyDescent="0.25">
      <c r="A5" s="1"/>
      <c r="B5" s="8"/>
      <c r="C5" s="8"/>
      <c r="D5" s="4"/>
      <c r="E5" s="4"/>
      <c r="F5" s="4"/>
      <c r="G5" s="4"/>
      <c r="H5" s="4"/>
      <c r="I5" s="4"/>
      <c r="J5" s="4"/>
      <c r="K5" s="4"/>
      <c r="L5" s="4"/>
      <c r="M5" s="4"/>
      <c r="N5" s="4"/>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row>
    <row r="6" spans="1:251" s="27" customFormat="1" ht="1.5" customHeight="1" x14ac:dyDescent="0.25">
      <c r="A6" s="1"/>
      <c r="B6" s="9"/>
      <c r="C6" s="9"/>
      <c r="D6" s="3"/>
      <c r="E6" s="3"/>
      <c r="F6" s="3"/>
      <c r="G6" s="3"/>
      <c r="H6" s="3"/>
      <c r="I6" s="3"/>
      <c r="J6" s="3"/>
      <c r="K6" s="3"/>
      <c r="L6" s="3"/>
      <c r="M6" s="3"/>
      <c r="N6" s="3"/>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row>
    <row r="7" spans="1:251" s="26" customFormat="1" ht="12.75" customHeight="1" x14ac:dyDescent="0.25">
      <c r="A7" s="1"/>
      <c r="B7" s="10" t="s">
        <v>1</v>
      </c>
      <c r="C7" s="10"/>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8" spans="1:251" s="38" customFormat="1" ht="15" x14ac:dyDescent="0.25">
      <c r="A8" s="1"/>
      <c r="B8" s="1"/>
      <c r="C8" s="11"/>
      <c r="D8" s="11"/>
      <c r="E8" s="55"/>
    </row>
    <row r="9" spans="1:251" s="30" customFormat="1" ht="15" customHeight="1" x14ac:dyDescent="0.25">
      <c r="A9" s="13"/>
      <c r="B9" s="31"/>
      <c r="C9" s="4"/>
      <c r="D9" s="107" t="s">
        <v>13</v>
      </c>
      <c r="E9" s="107"/>
      <c r="F9" s="107"/>
      <c r="G9" s="107"/>
      <c r="H9" s="107"/>
      <c r="I9" s="39"/>
      <c r="J9" s="39"/>
      <c r="K9" s="40"/>
      <c r="L9" s="40"/>
      <c r="M9" s="40"/>
      <c r="N9" s="40"/>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row>
    <row r="10" spans="1:251" s="30" customFormat="1" ht="18" customHeight="1" x14ac:dyDescent="0.25">
      <c r="A10" s="13"/>
      <c r="B10" s="14"/>
      <c r="C10" s="4"/>
      <c r="D10" s="108" t="s">
        <v>70</v>
      </c>
      <c r="E10" s="108"/>
      <c r="F10" s="108"/>
      <c r="G10" s="108"/>
      <c r="H10" s="108"/>
      <c r="I10" s="108"/>
      <c r="J10" s="108"/>
      <c r="K10" s="41"/>
      <c r="L10" s="56"/>
      <c r="M10" s="41"/>
      <c r="N10" s="56"/>
      <c r="O10" s="57"/>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row>
    <row r="11" spans="1:251" s="2" customFormat="1" x14ac:dyDescent="0.25">
      <c r="B11" s="62"/>
      <c r="D11" s="65"/>
    </row>
    <row r="12" spans="1:251" s="2" customFormat="1" x14ac:dyDescent="0.25">
      <c r="B12" s="62"/>
      <c r="D12" s="67"/>
      <c r="E12" s="68" t="s">
        <v>38</v>
      </c>
      <c r="F12" s="68" t="s">
        <v>39</v>
      </c>
      <c r="G12" s="68" t="s">
        <v>40</v>
      </c>
      <c r="H12" s="68" t="s">
        <v>41</v>
      </c>
      <c r="I12" s="69" t="s">
        <v>42</v>
      </c>
    </row>
    <row r="13" spans="1:251" s="2" customFormat="1" x14ac:dyDescent="0.25">
      <c r="B13" s="62"/>
      <c r="D13" s="64" t="s">
        <v>38</v>
      </c>
      <c r="E13" s="76">
        <f>_xlfn.COVARIANCE.S('Lösung 1'!F13:F116,'Lösung 1'!F13:F116)</f>
        <v>8.0623030496312388E-5</v>
      </c>
      <c r="F13" s="77">
        <f>_xlfn.COVARIANCE.S('Lösung 1'!F13:F116,'Lösung 1'!H13:H116)</f>
        <v>3.6176081280925621E-5</v>
      </c>
      <c r="G13" s="77">
        <f>_xlfn.COVARIANCE.S('Lösung 1'!F13:F116,'Lösung 1'!J13:J116)</f>
        <v>3.1437399405126035E-5</v>
      </c>
      <c r="H13" s="77">
        <f>_xlfn.COVARIANCE.S('Lösung 1'!F13:F116,'Lösung 1'!L13:L116)</f>
        <v>1.7254979483744751E-5</v>
      </c>
      <c r="I13" s="77">
        <f>_xlfn.COVARIANCE.S('Lösung 1'!F13:F116,'Lösung 1'!N13:N116)</f>
        <v>-1.1922635225121507E-5</v>
      </c>
    </row>
    <row r="14" spans="1:251" s="2" customFormat="1" x14ac:dyDescent="0.25">
      <c r="B14" s="62"/>
      <c r="D14" s="64" t="s">
        <v>39</v>
      </c>
      <c r="E14" s="78">
        <f>F13</f>
        <v>3.6176081280925621E-5</v>
      </c>
      <c r="F14" s="79">
        <f>_xlfn.COVARIANCE.S('Lösung 1'!H13:H116,'Lösung 1'!H13:H116)</f>
        <v>4.9679477426406843E-5</v>
      </c>
      <c r="G14" s="79">
        <f>_xlfn.COVARIANCE.S('Lösung 1'!H13:H116,'Lösung 1'!J13:J116)</f>
        <v>3.304412598927359E-5</v>
      </c>
      <c r="H14" s="79">
        <f>_xlfn.COVARIANCE.S('Lösung 1'!H13:H116,'Lösung 1'!L13:L116)</f>
        <v>2.3434485578812802E-5</v>
      </c>
      <c r="I14" s="79">
        <f>_xlfn.COVARIANCE.S('Lösung 1'!H13:H116,'Lösung 1'!N13:N116)</f>
        <v>2.6734263782819726E-5</v>
      </c>
    </row>
    <row r="15" spans="1:251" s="2" customFormat="1" x14ac:dyDescent="0.25">
      <c r="B15" s="62"/>
      <c r="D15" s="64" t="s">
        <v>40</v>
      </c>
      <c r="E15" s="78">
        <f>G13</f>
        <v>3.1437399405126035E-5</v>
      </c>
      <c r="F15" s="79">
        <f>G14</f>
        <v>3.304412598927359E-5</v>
      </c>
      <c r="G15" s="79">
        <f>_xlfn.COVARIANCE.S('Lösung 1'!J13:J116,'Lösung 1'!J13:J116)</f>
        <v>6.6238368299417777E-5</v>
      </c>
      <c r="H15" s="79">
        <f>_xlfn.COVARIANCE.S('Lösung 1'!J13:J116,'Lösung 1'!L13:L116)</f>
        <v>2.0340416428650364E-5</v>
      </c>
      <c r="I15" s="79">
        <f>_xlfn.COVARIANCE.S('Lösung 1'!J13:J116,'Lösung 1'!N13:N116)</f>
        <v>2.039951446298283E-5</v>
      </c>
    </row>
    <row r="16" spans="1:251" s="2" customFormat="1" x14ac:dyDescent="0.25">
      <c r="B16" s="62"/>
      <c r="D16" s="64" t="s">
        <v>41</v>
      </c>
      <c r="E16" s="78">
        <f>H13</f>
        <v>1.7254979483744751E-5</v>
      </c>
      <c r="F16" s="79">
        <f>H14</f>
        <v>2.3434485578812802E-5</v>
      </c>
      <c r="G16" s="79">
        <f>H15</f>
        <v>2.0340416428650364E-5</v>
      </c>
      <c r="H16" s="79">
        <f>_xlfn.COVARIANCE.S('Lösung 1'!L13:L116,'Lösung 1'!L13:L116)</f>
        <v>6.4771793911783029E-5</v>
      </c>
      <c r="I16" s="79">
        <f>_xlfn.COVARIANCE.S('Lösung 1'!L13:L116,'Lösung 1'!N13:N116)</f>
        <v>7.2642203372207692E-5</v>
      </c>
    </row>
    <row r="17" spans="2:14" s="2" customFormat="1" x14ac:dyDescent="0.25">
      <c r="B17" s="62"/>
      <c r="D17" s="66" t="s">
        <v>42</v>
      </c>
      <c r="E17" s="78">
        <f>I13</f>
        <v>-1.1922635225121507E-5</v>
      </c>
      <c r="F17" s="79">
        <f>I14</f>
        <v>2.6734263782819726E-5</v>
      </c>
      <c r="G17" s="79">
        <f>I15</f>
        <v>2.039951446298283E-5</v>
      </c>
      <c r="H17" s="79">
        <f>I16</f>
        <v>7.2642203372207692E-5</v>
      </c>
      <c r="I17" s="79">
        <f>_xlfn.COVARIANCE.S('Lösung 1'!N13:N116,'Lösung 1'!N13:N116)</f>
        <v>1.8659865764985979E-4</v>
      </c>
    </row>
    <row r="18" spans="2:14" s="2" customFormat="1" x14ac:dyDescent="0.25">
      <c r="B18" s="62"/>
    </row>
    <row r="19" spans="2:14" s="2" customFormat="1" x14ac:dyDescent="0.25">
      <c r="B19" s="62"/>
    </row>
    <row r="20" spans="2:14" s="2" customFormat="1" x14ac:dyDescent="0.25">
      <c r="B20" s="62"/>
    </row>
    <row r="21" spans="2:14" s="2" customFormat="1" x14ac:dyDescent="0.25">
      <c r="B21" s="62"/>
      <c r="D21" s="107" t="s">
        <v>14</v>
      </c>
      <c r="E21" s="107"/>
      <c r="F21" s="107"/>
      <c r="G21" s="107"/>
      <c r="H21" s="107"/>
      <c r="I21" s="39"/>
      <c r="J21" s="39"/>
      <c r="K21" s="40"/>
      <c r="L21" s="40"/>
      <c r="M21" s="40"/>
      <c r="N21" s="40"/>
    </row>
    <row r="22" spans="2:14" s="2" customFormat="1" x14ac:dyDescent="0.25">
      <c r="B22" s="62"/>
      <c r="D22" s="108" t="s">
        <v>71</v>
      </c>
      <c r="E22" s="108"/>
      <c r="F22" s="108"/>
      <c r="G22" s="108"/>
      <c r="H22" s="108"/>
      <c r="I22" s="108"/>
      <c r="J22" s="108"/>
      <c r="K22" s="41"/>
      <c r="L22" s="56"/>
      <c r="M22" s="41"/>
      <c r="N22" s="56"/>
    </row>
    <row r="23" spans="2:14" s="2" customFormat="1" x14ac:dyDescent="0.25">
      <c r="B23" s="62"/>
    </row>
    <row r="24" spans="2:14" s="2" customFormat="1" x14ac:dyDescent="0.25">
      <c r="B24" s="62"/>
      <c r="D24" s="67"/>
      <c r="E24" s="68" t="s">
        <v>43</v>
      </c>
      <c r="F24" s="68" t="s">
        <v>44</v>
      </c>
      <c r="G24" s="68" t="s">
        <v>45</v>
      </c>
      <c r="H24" s="68" t="s">
        <v>46</v>
      </c>
      <c r="I24" s="69" t="s">
        <v>47</v>
      </c>
    </row>
    <row r="25" spans="2:14" s="2" customFormat="1" x14ac:dyDescent="0.25">
      <c r="B25" s="62"/>
      <c r="D25" s="64" t="s">
        <v>43</v>
      </c>
      <c r="E25" s="76">
        <f>_xlfn.COVARIANCE.S('Lösung 2'!F13:F116,'Lösung 2'!F13:F116)</f>
        <v>1.5488483426195879E-4</v>
      </c>
      <c r="F25" s="77">
        <f>_xlfn.COVARIANCE.S('Lösung 2'!F13:F116,'Lösung 2'!H13:H116)</f>
        <v>-1.2470752418011991E-6</v>
      </c>
      <c r="G25" s="77">
        <f>_xlfn.COVARIANCE.S('Lösung 2'!F13:F116,'Lösung 2'!J13:J116)</f>
        <v>-3.2310088904138441E-6</v>
      </c>
      <c r="H25" s="77">
        <f>_xlfn.COVARIANCE.S('Lösung 2'!F13:F116,'Lösung 2'!L13:L116)</f>
        <v>-8.174565654694366E-6</v>
      </c>
      <c r="I25" s="77">
        <f>_xlfn.COVARIANCE.S('Lösung 2'!F13:F116,'Lösung 2'!N13:N116)</f>
        <v>1.6951746529814814E-9</v>
      </c>
    </row>
    <row r="26" spans="2:14" s="2" customFormat="1" x14ac:dyDescent="0.25">
      <c r="B26" s="62"/>
      <c r="D26" s="64" t="s">
        <v>44</v>
      </c>
      <c r="E26" s="78">
        <f>F25</f>
        <v>-1.2470752418011991E-6</v>
      </c>
      <c r="F26" s="79">
        <f>_xlfn.COVARIANCE.S('Lösung 2'!H13:H116,'Lösung 2'!H13:H116)</f>
        <v>3.1350895257654986E-5</v>
      </c>
      <c r="G26" s="79">
        <f>_xlfn.COVARIANCE.S('Lösung 2'!H13:H116,'Lösung 2'!J13:J116)</f>
        <v>-1.1709280246452537E-5</v>
      </c>
      <c r="H26" s="79">
        <f>_xlfn.COVARIANCE.S('Lösung 2'!H13:H116,'Lösung 2'!L13:L116)</f>
        <v>2.003946041822364E-6</v>
      </c>
      <c r="I26" s="79">
        <f>_xlfn.COVARIANCE.S('Lösung 2'!H13:H116,'Lösung 2'!N13:N116)</f>
        <v>8.8965646004471403E-10</v>
      </c>
    </row>
    <row r="27" spans="2:14" s="2" customFormat="1" x14ac:dyDescent="0.25">
      <c r="B27" s="62"/>
      <c r="D27" s="64" t="s">
        <v>45</v>
      </c>
      <c r="E27" s="78">
        <f>G25</f>
        <v>-3.2310088904138441E-6</v>
      </c>
      <c r="F27" s="79">
        <f>G26</f>
        <v>-1.1709280246452537E-5</v>
      </c>
      <c r="G27" s="79">
        <f>_xlfn.COVARIANCE.S('Lösung 2'!J13:J116,'Lösung 2'!J13:J116)</f>
        <v>1.1479999066467483E-5</v>
      </c>
      <c r="H27" s="79">
        <f>_xlfn.COVARIANCE.S('Lösung 2'!J13:J116,'Lösung 2'!L13:L116)</f>
        <v>2.0567653099327855E-6</v>
      </c>
      <c r="I27" s="79">
        <f>_xlfn.COVARIANCE.S('Lösung 2'!J13:J116,'Lösung 2'!N13:N116)</f>
        <v>7.1882001493647405E-11</v>
      </c>
    </row>
    <row r="28" spans="2:14" s="2" customFormat="1" x14ac:dyDescent="0.25">
      <c r="B28" s="62"/>
      <c r="D28" s="64" t="s">
        <v>46</v>
      </c>
      <c r="E28" s="78">
        <f>H25</f>
        <v>-8.174565654694366E-6</v>
      </c>
      <c r="F28" s="79">
        <f>H26</f>
        <v>2.003946041822364E-6</v>
      </c>
      <c r="G28" s="79">
        <f>H27</f>
        <v>2.0567653099327855E-6</v>
      </c>
      <c r="H28" s="79">
        <f>_xlfn.COVARIANCE.S('Lösung 2'!L13:L116,'Lösung 2'!L13:L116)</f>
        <v>1.6976070761762547E-5</v>
      </c>
      <c r="I28" s="79">
        <f>_xlfn.COVARIANCE.S('Lösung 2'!L13:L116,'Lösung 2'!N13:N116)</f>
        <v>1.390963405526312E-10</v>
      </c>
    </row>
    <row r="29" spans="2:14" s="2" customFormat="1" x14ac:dyDescent="0.25">
      <c r="B29" s="62"/>
      <c r="D29" s="66" t="s">
        <v>47</v>
      </c>
      <c r="E29" s="78">
        <f>I25</f>
        <v>1.6951746529814814E-9</v>
      </c>
      <c r="F29" s="79">
        <f>I26</f>
        <v>8.8965646004471403E-10</v>
      </c>
      <c r="G29" s="79">
        <f>I27</f>
        <v>7.1882001493647405E-11</v>
      </c>
      <c r="H29" s="79">
        <f>I28</f>
        <v>1.390963405526312E-10</v>
      </c>
      <c r="I29" s="79">
        <f>_xlfn.COVARIANCE.S('Lösung 2'!N13:N116,'Lösung 2'!N13:N116)</f>
        <v>9.6153846153824971E-11</v>
      </c>
    </row>
    <row r="30" spans="2:14" s="2" customFormat="1" x14ac:dyDescent="0.25">
      <c r="B30" s="62"/>
    </row>
    <row r="31" spans="2:14" s="2" customFormat="1" x14ac:dyDescent="0.25">
      <c r="B31" s="62"/>
    </row>
    <row r="32" spans="2:14" s="2" customFormat="1" x14ac:dyDescent="0.25">
      <c r="B32" s="62"/>
    </row>
    <row r="33" spans="2:14" s="2" customFormat="1" x14ac:dyDescent="0.25">
      <c r="B33" s="62"/>
      <c r="D33" s="107" t="s">
        <v>48</v>
      </c>
      <c r="E33" s="107"/>
      <c r="F33" s="107"/>
      <c r="G33" s="107"/>
      <c r="H33" s="107"/>
      <c r="I33" s="39"/>
      <c r="J33" s="39"/>
      <c r="K33" s="40"/>
      <c r="L33" s="40"/>
      <c r="M33" s="40"/>
      <c r="N33" s="40"/>
    </row>
    <row r="34" spans="2:14" s="2" customFormat="1" x14ac:dyDescent="0.25">
      <c r="B34" s="62"/>
      <c r="D34" s="108" t="s">
        <v>49</v>
      </c>
      <c r="E34" s="108"/>
      <c r="F34" s="108"/>
      <c r="G34" s="108"/>
      <c r="H34" s="108"/>
      <c r="I34" s="108"/>
      <c r="J34" s="108"/>
      <c r="K34" s="41"/>
      <c r="L34" s="56"/>
      <c r="M34" s="41"/>
      <c r="N34" s="56"/>
    </row>
    <row r="35" spans="2:14" s="2" customFormat="1" x14ac:dyDescent="0.25">
      <c r="B35" s="62"/>
    </row>
    <row r="36" spans="2:14" s="2" customFormat="1" x14ac:dyDescent="0.25">
      <c r="B36" s="62"/>
      <c r="D36" s="67"/>
      <c r="E36" s="68" t="s">
        <v>43</v>
      </c>
      <c r="F36" s="68" t="s">
        <v>44</v>
      </c>
      <c r="G36" s="68" t="s">
        <v>45</v>
      </c>
      <c r="H36" s="68" t="s">
        <v>46</v>
      </c>
      <c r="I36" s="69" t="s">
        <v>47</v>
      </c>
    </row>
    <row r="37" spans="2:14" s="2" customFormat="1" x14ac:dyDescent="0.25">
      <c r="B37" s="62"/>
      <c r="D37" s="64" t="s">
        <v>38</v>
      </c>
      <c r="E37" s="76">
        <f>_xlfn.COVARIANCE.S('Lösung 1'!F13:F116,'Lösung 2'!F13:F116)</f>
        <v>-9.1857118546691027E-6</v>
      </c>
      <c r="F37" s="77">
        <f>_xlfn.COVARIANCE.S('Lösung 1'!F13:F116,'Lösung 2'!H13:H116)</f>
        <v>7.8999181669997974E-6</v>
      </c>
      <c r="G37" s="77">
        <f>_xlfn.COVARIANCE.S('Lösung 1'!F13:F116,'Lösung 2'!J13:J116)</f>
        <v>-3.2914233013001839E-6</v>
      </c>
      <c r="H37" s="77">
        <f>_xlfn.COVARIANCE.S('Lösung 1'!F13:F116,'Lösung 2'!L13:L116)</f>
        <v>6.2117682786239165E-7</v>
      </c>
      <c r="I37" s="77">
        <f>_xlfn.COVARIANCE.S('Lösung 1'!F13:F116,'Lösung 2'!N13:N116)</f>
        <v>8.5182675519342881E-9</v>
      </c>
    </row>
    <row r="38" spans="2:14" s="2" customFormat="1" x14ac:dyDescent="0.25">
      <c r="B38" s="62"/>
      <c r="D38" s="64" t="s">
        <v>39</v>
      </c>
      <c r="E38" s="78">
        <f>_xlfn.COVARIANCE.S('Lösung 1'!H13:H116,'Lösung 2'!F13:F116)</f>
        <v>-6.9925318774676781E-6</v>
      </c>
      <c r="F38" s="79">
        <f>_xlfn.COVARIANCE.S('Lösung 1'!H13:H116,'Lösung 2'!H13:H116)</f>
        <v>3.3200685033217692E-6</v>
      </c>
      <c r="G38" s="79">
        <f>_xlfn.COVARIANCE.S('Lösung 1'!H13:H116,'Lösung 2'!J13:J116)</f>
        <v>3.1749654828617072E-7</v>
      </c>
      <c r="H38" s="79">
        <f>_xlfn.COVARIANCE.S('Lösung 1'!H13:H116,'Lösung 2'!L13:L116)</f>
        <v>-2.5674797978189083E-6</v>
      </c>
      <c r="I38" s="79">
        <f>_xlfn.COVARIANCE.S('Lösung 1'!H13:H116,'Lösung 2'!N13:N116)</f>
        <v>9.2013988452560544E-9</v>
      </c>
    </row>
    <row r="39" spans="2:14" s="2" customFormat="1" x14ac:dyDescent="0.25">
      <c r="B39" s="62"/>
      <c r="D39" s="64" t="s">
        <v>40</v>
      </c>
      <c r="E39" s="78">
        <f>_xlfn.COVARIANCE.S('Lösung 1'!J13:J116,'Lösung 2'!F13:F116)</f>
        <v>-4.5581438189783154E-6</v>
      </c>
      <c r="F39" s="79">
        <f>_xlfn.COVARIANCE.S('Lösung 1'!J13:J116,'Lösung 2'!H13:H116)</f>
        <v>-1.6257343148923027E-6</v>
      </c>
      <c r="G39" s="79">
        <f>_xlfn.COVARIANCE.S('Lösung 1'!J13:J116,'Lösung 2'!J13:J116)</f>
        <v>2.3495177064862153E-6</v>
      </c>
      <c r="H39" s="79">
        <f>_xlfn.COVARIANCE.S('Lösung 1'!J13:J116,'Lösung 2'!L13:L116)</f>
        <v>-4.7175566019796105E-6</v>
      </c>
      <c r="I39" s="79">
        <f>_xlfn.COVARIANCE.S('Lösung 1'!J13:J116,'Lösung 2'!N13:N116)</f>
        <v>1.5805235289806444E-8</v>
      </c>
    </row>
    <row r="40" spans="2:14" s="2" customFormat="1" x14ac:dyDescent="0.25">
      <c r="B40" s="62"/>
      <c r="D40" s="64" t="s">
        <v>41</v>
      </c>
      <c r="E40" s="78">
        <f>_xlfn.COVARIANCE.S('Lösung 1'!L13:L116,'Lösung 2'!F13:F116)</f>
        <v>-9.7923905996594727E-6</v>
      </c>
      <c r="F40" s="79">
        <f>_xlfn.COVARIANCE.S('Lösung 1'!L13:L116,'Lösung 2'!H13:H116)</f>
        <v>-6.7334301193353864E-6</v>
      </c>
      <c r="G40" s="79">
        <f>_xlfn.COVARIANCE.S('Lösung 1'!L13:L116,'Lösung 2'!J13:J116)</f>
        <v>2.2682707967643734E-6</v>
      </c>
      <c r="H40" s="79">
        <f>_xlfn.COVARIANCE.S('Lösung 1'!L13:L116,'Lösung 2'!L13:L116)</f>
        <v>-2.75805621133135E-6</v>
      </c>
      <c r="I40" s="79">
        <f>_xlfn.COVARIANCE.S('Lösung 1'!L13:L116,'Lösung 2'!N13:N116)</f>
        <v>2.4747298399156136E-8</v>
      </c>
    </row>
    <row r="41" spans="2:14" s="2" customFormat="1" x14ac:dyDescent="0.25">
      <c r="B41" s="62"/>
      <c r="D41" s="66" t="s">
        <v>42</v>
      </c>
      <c r="E41" s="78">
        <f>_xlfn.COVARIANCE.S('Lösung 1'!N13:N116,'Lösung 2'!F13:F116)</f>
        <v>6.5617095769871256E-7</v>
      </c>
      <c r="F41" s="79">
        <f>_xlfn.COVARIANCE.S('Lösung 1'!N13:N116,'Lösung 2'!H13:H116)</f>
        <v>-1.8969614630800131E-5</v>
      </c>
      <c r="G41" s="79">
        <f>_xlfn.COVARIANCE.S('Lösung 1'!N13:N116,'Lösung 2'!J13:J116)</f>
        <v>2.2146944845107664E-6</v>
      </c>
      <c r="H41" s="79">
        <f>_xlfn.COVARIANCE.S('Lösung 1'!N13:N116,'Lösung 2'!L13:L116)</f>
        <v>-1.0127872581368092E-5</v>
      </c>
      <c r="I41" s="79">
        <f>_xlfn.COVARIANCE.S('Lösung 1'!N13:N116,'Lösung 2'!N13:N116)</f>
        <v>2.5859947133402327E-8</v>
      </c>
    </row>
    <row r="42" spans="2:14" s="2" customFormat="1" x14ac:dyDescent="0.25">
      <c r="B42" s="62"/>
    </row>
    <row r="43" spans="2:14" s="2" customFormat="1" x14ac:dyDescent="0.25">
      <c r="B43" s="62"/>
    </row>
    <row r="44" spans="2:14" s="2" customFormat="1" x14ac:dyDescent="0.25">
      <c r="B44" s="62"/>
    </row>
    <row r="45" spans="2:14" s="2" customFormat="1" x14ac:dyDescent="0.25">
      <c r="B45" s="62"/>
    </row>
    <row r="46" spans="2:14" s="2" customFormat="1" x14ac:dyDescent="0.25">
      <c r="B46" s="62"/>
      <c r="D46" s="107" t="s">
        <v>50</v>
      </c>
      <c r="E46" s="107"/>
      <c r="F46" s="107"/>
      <c r="G46" s="107"/>
      <c r="H46" s="107"/>
      <c r="I46" s="39"/>
      <c r="J46" s="39"/>
      <c r="K46" s="40"/>
      <c r="L46" s="40"/>
      <c r="M46" s="40"/>
      <c r="N46" s="40"/>
    </row>
    <row r="47" spans="2:14" s="2" customFormat="1" x14ac:dyDescent="0.25">
      <c r="B47" s="62"/>
      <c r="D47" s="108" t="s">
        <v>72</v>
      </c>
      <c r="E47" s="108"/>
      <c r="F47" s="108"/>
      <c r="G47" s="108"/>
      <c r="H47" s="108"/>
      <c r="I47" s="108"/>
      <c r="J47" s="108"/>
      <c r="K47" s="41"/>
      <c r="L47" s="56"/>
      <c r="M47" s="41"/>
      <c r="N47" s="56"/>
    </row>
    <row r="48" spans="2:14" s="2" customFormat="1" ht="16.5" thickBot="1" x14ac:dyDescent="0.3">
      <c r="B48" s="62"/>
    </row>
    <row r="49" spans="2:14" s="2" customFormat="1" ht="16.5" thickBot="1" x14ac:dyDescent="0.3">
      <c r="B49" s="62"/>
      <c r="E49" s="73" t="s">
        <v>38</v>
      </c>
      <c r="F49" s="74" t="s">
        <v>39</v>
      </c>
      <c r="G49" s="74" t="s">
        <v>40</v>
      </c>
      <c r="H49" s="74" t="s">
        <v>41</v>
      </c>
      <c r="I49" s="75" t="s">
        <v>42</v>
      </c>
      <c r="J49" s="73" t="s">
        <v>43</v>
      </c>
      <c r="K49" s="74" t="s">
        <v>44</v>
      </c>
      <c r="L49" s="74" t="s">
        <v>45</v>
      </c>
      <c r="M49" s="74" t="s">
        <v>46</v>
      </c>
      <c r="N49" s="75" t="s">
        <v>47</v>
      </c>
    </row>
    <row r="50" spans="2:14" s="2" customFormat="1" x14ac:dyDescent="0.25">
      <c r="B50" s="62"/>
      <c r="D50" s="70" t="s">
        <v>38</v>
      </c>
      <c r="E50" s="79">
        <v>8.0623030496312388E-5</v>
      </c>
      <c r="F50" s="79">
        <v>3.6176081280925621E-5</v>
      </c>
      <c r="G50" s="79">
        <v>3.1437399405126035E-5</v>
      </c>
      <c r="H50" s="79">
        <v>1.7254979483744751E-5</v>
      </c>
      <c r="I50" s="80">
        <v>-1.1922635225121507E-5</v>
      </c>
      <c r="J50" s="81">
        <v>-9.1857118546691027E-6</v>
      </c>
      <c r="K50" s="79">
        <v>7.8999181669997974E-6</v>
      </c>
      <c r="L50" s="79">
        <v>-3.2914233013001839E-6</v>
      </c>
      <c r="M50" s="79">
        <v>6.2117682786239165E-7</v>
      </c>
      <c r="N50" s="80">
        <v>8.5182675519342881E-9</v>
      </c>
    </row>
    <row r="51" spans="2:14" s="2" customFormat="1" x14ac:dyDescent="0.25">
      <c r="B51" s="62"/>
      <c r="D51" s="71" t="s">
        <v>39</v>
      </c>
      <c r="E51" s="79">
        <v>3.6176081280925621E-5</v>
      </c>
      <c r="F51" s="79">
        <v>4.9679477426406843E-5</v>
      </c>
      <c r="G51" s="79">
        <v>3.304412598927359E-5</v>
      </c>
      <c r="H51" s="79">
        <v>2.3434485578812802E-5</v>
      </c>
      <c r="I51" s="80">
        <v>2.6734263782819726E-5</v>
      </c>
      <c r="J51" s="81">
        <v>-6.9925318774676781E-6</v>
      </c>
      <c r="K51" s="79">
        <v>3.3200685033217692E-6</v>
      </c>
      <c r="L51" s="79">
        <v>3.1749654828617072E-7</v>
      </c>
      <c r="M51" s="79">
        <v>-2.5674797978189083E-6</v>
      </c>
      <c r="N51" s="80">
        <v>9.2013988452560544E-9</v>
      </c>
    </row>
    <row r="52" spans="2:14" s="2" customFormat="1" x14ac:dyDescent="0.25">
      <c r="B52" s="62"/>
      <c r="D52" s="71" t="s">
        <v>40</v>
      </c>
      <c r="E52" s="79">
        <v>3.1437399405126035E-5</v>
      </c>
      <c r="F52" s="79">
        <v>3.304412598927359E-5</v>
      </c>
      <c r="G52" s="79">
        <v>6.6238368299417777E-5</v>
      </c>
      <c r="H52" s="79">
        <v>2.0340416428650364E-5</v>
      </c>
      <c r="I52" s="80">
        <v>2.039951446298283E-5</v>
      </c>
      <c r="J52" s="81">
        <v>-4.5581438189783154E-6</v>
      </c>
      <c r="K52" s="79">
        <v>-1.6257343148923027E-6</v>
      </c>
      <c r="L52" s="79">
        <v>2.3495177064862153E-6</v>
      </c>
      <c r="M52" s="79">
        <v>-4.7175566019796105E-6</v>
      </c>
      <c r="N52" s="80">
        <v>1.5805235289806444E-8</v>
      </c>
    </row>
    <row r="53" spans="2:14" s="2" customFormat="1" x14ac:dyDescent="0.25">
      <c r="B53" s="62"/>
      <c r="D53" s="71" t="s">
        <v>41</v>
      </c>
      <c r="E53" s="79">
        <v>1.7254979483744751E-5</v>
      </c>
      <c r="F53" s="79">
        <v>2.3434485578812802E-5</v>
      </c>
      <c r="G53" s="79">
        <v>2.0340416428650364E-5</v>
      </c>
      <c r="H53" s="79">
        <v>6.4771793911783029E-5</v>
      </c>
      <c r="I53" s="80">
        <v>7.2642203372207692E-5</v>
      </c>
      <c r="J53" s="81">
        <v>-9.7923905996594727E-6</v>
      </c>
      <c r="K53" s="79">
        <v>-6.7334301193353864E-6</v>
      </c>
      <c r="L53" s="79">
        <v>2.2682707967643734E-6</v>
      </c>
      <c r="M53" s="79">
        <v>-2.75805621133135E-6</v>
      </c>
      <c r="N53" s="80">
        <v>2.4747298399156136E-8</v>
      </c>
    </row>
    <row r="54" spans="2:14" s="2" customFormat="1" ht="16.5" thickBot="1" x14ac:dyDescent="0.3">
      <c r="B54" s="62"/>
      <c r="D54" s="72" t="s">
        <v>42</v>
      </c>
      <c r="E54" s="82">
        <v>-1.1922635225121507E-5</v>
      </c>
      <c r="F54" s="82">
        <v>2.6734263782819726E-5</v>
      </c>
      <c r="G54" s="82">
        <v>2.039951446298283E-5</v>
      </c>
      <c r="H54" s="82">
        <v>7.2642203372207692E-5</v>
      </c>
      <c r="I54" s="83">
        <v>1.8659865764985979E-4</v>
      </c>
      <c r="J54" s="84">
        <v>6.5617095769871256E-7</v>
      </c>
      <c r="K54" s="82">
        <v>-1.8969614630800131E-5</v>
      </c>
      <c r="L54" s="82">
        <v>2.2146944845107664E-6</v>
      </c>
      <c r="M54" s="82">
        <v>-1.0127872581368092E-5</v>
      </c>
      <c r="N54" s="83">
        <v>2.5859947133402327E-8</v>
      </c>
    </row>
    <row r="55" spans="2:14" s="2" customFormat="1" x14ac:dyDescent="0.25">
      <c r="B55" s="62"/>
      <c r="D55" s="70" t="s">
        <v>43</v>
      </c>
      <c r="E55" s="85" cm="1">
        <f t="array" ref="E55:I59">TRANSPOSE(J50:N54)</f>
        <v>-9.1857118546691027E-6</v>
      </c>
      <c r="F55" s="85">
        <v>-6.9925318774676781E-6</v>
      </c>
      <c r="G55" s="85">
        <v>-4.5581438189783154E-6</v>
      </c>
      <c r="H55" s="85">
        <v>-9.7923905996594727E-6</v>
      </c>
      <c r="I55" s="86">
        <v>6.5617095769871256E-7</v>
      </c>
      <c r="J55" s="87">
        <v>1.5488483426195879E-4</v>
      </c>
      <c r="K55" s="85">
        <v>-1.2470752418011991E-6</v>
      </c>
      <c r="L55" s="85">
        <v>-3.2310088904138441E-6</v>
      </c>
      <c r="M55" s="85">
        <v>-8.174565654694366E-6</v>
      </c>
      <c r="N55" s="86">
        <v>1.6951746529814814E-9</v>
      </c>
    </row>
    <row r="56" spans="2:14" s="2" customFormat="1" x14ac:dyDescent="0.25">
      <c r="B56" s="62"/>
      <c r="D56" s="71" t="s">
        <v>44</v>
      </c>
      <c r="E56" s="79">
        <v>7.8999181669997974E-6</v>
      </c>
      <c r="F56" s="79">
        <v>3.3200685033217692E-6</v>
      </c>
      <c r="G56" s="79">
        <v>-1.6257343148923027E-6</v>
      </c>
      <c r="H56" s="79">
        <v>-6.7334301193353864E-6</v>
      </c>
      <c r="I56" s="80">
        <v>-1.8969614630800131E-5</v>
      </c>
      <c r="J56" s="81">
        <v>-1.2470752418011991E-6</v>
      </c>
      <c r="K56" s="79">
        <v>3.1350895257654986E-5</v>
      </c>
      <c r="L56" s="79">
        <v>-1.1709280246452537E-5</v>
      </c>
      <c r="M56" s="79">
        <v>2.003946041822364E-6</v>
      </c>
      <c r="N56" s="80">
        <v>8.8965646004471403E-10</v>
      </c>
    </row>
    <row r="57" spans="2:14" s="2" customFormat="1" x14ac:dyDescent="0.25">
      <c r="B57" s="62"/>
      <c r="D57" s="71" t="s">
        <v>45</v>
      </c>
      <c r="E57" s="79">
        <v>-3.2914233013001839E-6</v>
      </c>
      <c r="F57" s="79">
        <v>3.1749654828617072E-7</v>
      </c>
      <c r="G57" s="79">
        <v>2.3495177064862153E-6</v>
      </c>
      <c r="H57" s="79">
        <v>2.2682707967643734E-6</v>
      </c>
      <c r="I57" s="80">
        <v>2.2146944845107664E-6</v>
      </c>
      <c r="J57" s="81">
        <v>-3.2310088904138441E-6</v>
      </c>
      <c r="K57" s="79">
        <v>-1.1709280246452537E-5</v>
      </c>
      <c r="L57" s="79">
        <v>1.1479999066467483E-5</v>
      </c>
      <c r="M57" s="79">
        <v>2.0567653099327855E-6</v>
      </c>
      <c r="N57" s="80">
        <v>7.1882001493647405E-11</v>
      </c>
    </row>
    <row r="58" spans="2:14" s="2" customFormat="1" x14ac:dyDescent="0.25">
      <c r="B58" s="62"/>
      <c r="D58" s="71" t="s">
        <v>46</v>
      </c>
      <c r="E58" s="79">
        <v>6.2117682786239165E-7</v>
      </c>
      <c r="F58" s="79">
        <v>-2.5674797978189083E-6</v>
      </c>
      <c r="G58" s="79">
        <v>-4.7175566019796105E-6</v>
      </c>
      <c r="H58" s="79">
        <v>-2.75805621133135E-6</v>
      </c>
      <c r="I58" s="80">
        <v>-1.0127872581368092E-5</v>
      </c>
      <c r="J58" s="81">
        <v>-8.174565654694366E-6</v>
      </c>
      <c r="K58" s="79">
        <v>2.003946041822364E-6</v>
      </c>
      <c r="L58" s="79">
        <v>2.0567653099327855E-6</v>
      </c>
      <c r="M58" s="79">
        <v>1.6976070761762547E-5</v>
      </c>
      <c r="N58" s="80">
        <v>1.390963405526312E-10</v>
      </c>
    </row>
    <row r="59" spans="2:14" s="2" customFormat="1" ht="16.5" thickBot="1" x14ac:dyDescent="0.3">
      <c r="B59" s="62"/>
      <c r="D59" s="72" t="s">
        <v>47</v>
      </c>
      <c r="E59" s="82">
        <v>8.5182675519342881E-9</v>
      </c>
      <c r="F59" s="82">
        <v>9.2013988452560544E-9</v>
      </c>
      <c r="G59" s="82">
        <v>1.5805235289806444E-8</v>
      </c>
      <c r="H59" s="82">
        <v>2.4747298399156136E-8</v>
      </c>
      <c r="I59" s="83">
        <v>2.5859947133402327E-8</v>
      </c>
      <c r="J59" s="84">
        <v>1.6951746529814814E-9</v>
      </c>
      <c r="K59" s="82">
        <v>8.8965646004471403E-10</v>
      </c>
      <c r="L59" s="82">
        <v>7.1882001493647405E-11</v>
      </c>
      <c r="M59" s="82">
        <v>1.390963405526312E-10</v>
      </c>
      <c r="N59" s="83">
        <v>9.6153846153824971E-11</v>
      </c>
    </row>
    <row r="60" spans="2:14" s="2" customFormat="1" x14ac:dyDescent="0.25">
      <c r="B60" s="62"/>
    </row>
    <row r="61" spans="2:14" s="2" customFormat="1" x14ac:dyDescent="0.25"/>
    <row r="62" spans="2:14" s="2" customFormat="1" x14ac:dyDescent="0.25"/>
    <row r="63" spans="2:14" s="2" customFormat="1" x14ac:dyDescent="0.25"/>
    <row r="64" spans="2:1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row r="215" s="2" customFormat="1" x14ac:dyDescent="0.25"/>
    <row r="216" s="2" customFormat="1" x14ac:dyDescent="0.25"/>
    <row r="217" s="2" customFormat="1" x14ac:dyDescent="0.25"/>
    <row r="218" s="2" customFormat="1" x14ac:dyDescent="0.25"/>
    <row r="219" s="2" customFormat="1" x14ac:dyDescent="0.25"/>
    <row r="220" s="2" customFormat="1" x14ac:dyDescent="0.25"/>
    <row r="221" s="2" customFormat="1" x14ac:dyDescent="0.25"/>
    <row r="222" s="2" customFormat="1" x14ac:dyDescent="0.25"/>
    <row r="223" s="2" customFormat="1" x14ac:dyDescent="0.25"/>
    <row r="224" s="2" customFormat="1" x14ac:dyDescent="0.25"/>
    <row r="225" s="2" customFormat="1" x14ac:dyDescent="0.25"/>
    <row r="226" s="2" customFormat="1" x14ac:dyDescent="0.25"/>
    <row r="227" s="2" customFormat="1" x14ac:dyDescent="0.25"/>
    <row r="228" s="2" customFormat="1" x14ac:dyDescent="0.25"/>
    <row r="229" s="2" customFormat="1" x14ac:dyDescent="0.25"/>
    <row r="230" s="2" customFormat="1" x14ac:dyDescent="0.25"/>
    <row r="231" s="2" customFormat="1" x14ac:dyDescent="0.25"/>
    <row r="232" s="2" customFormat="1" x14ac:dyDescent="0.25"/>
    <row r="233" s="2" customFormat="1" x14ac:dyDescent="0.25"/>
    <row r="234" s="2" customFormat="1" x14ac:dyDescent="0.25"/>
    <row r="235" s="2" customFormat="1" x14ac:dyDescent="0.25"/>
    <row r="236" s="2" customFormat="1" x14ac:dyDescent="0.25"/>
    <row r="237" s="2" customFormat="1" x14ac:dyDescent="0.25"/>
    <row r="238" s="2" customFormat="1" x14ac:dyDescent="0.25"/>
    <row r="239" s="2" customFormat="1" x14ac:dyDescent="0.25"/>
    <row r="240" s="2" customFormat="1" x14ac:dyDescent="0.25"/>
    <row r="241" s="2" customFormat="1" x14ac:dyDescent="0.25"/>
    <row r="242" s="2" customFormat="1" x14ac:dyDescent="0.25"/>
    <row r="243" s="2" customFormat="1" x14ac:dyDescent="0.25"/>
    <row r="244" s="2" customFormat="1" x14ac:dyDescent="0.25"/>
    <row r="245" s="2" customFormat="1" x14ac:dyDescent="0.25"/>
    <row r="246" s="2" customFormat="1" x14ac:dyDescent="0.25"/>
    <row r="247" s="2" customFormat="1" x14ac:dyDescent="0.25"/>
    <row r="248" s="2" customFormat="1" x14ac:dyDescent="0.25"/>
    <row r="249" s="2" customFormat="1" x14ac:dyDescent="0.25"/>
    <row r="250" s="2" customFormat="1" x14ac:dyDescent="0.25"/>
    <row r="251" s="2" customFormat="1" x14ac:dyDescent="0.25"/>
    <row r="252" s="2" customFormat="1" x14ac:dyDescent="0.25"/>
    <row r="253" s="2" customFormat="1" x14ac:dyDescent="0.25"/>
    <row r="254" s="2" customFormat="1" x14ac:dyDescent="0.25"/>
    <row r="255" s="2" customFormat="1" x14ac:dyDescent="0.25"/>
    <row r="256" s="2" customFormat="1" x14ac:dyDescent="0.25"/>
    <row r="257" s="2" customFormat="1" x14ac:dyDescent="0.25"/>
    <row r="258" s="2" customFormat="1" x14ac:dyDescent="0.25"/>
    <row r="259" s="2" customFormat="1" x14ac:dyDescent="0.25"/>
    <row r="260" s="2" customFormat="1" x14ac:dyDescent="0.25"/>
    <row r="261" s="2" customFormat="1" x14ac:dyDescent="0.25"/>
    <row r="262" s="2" customFormat="1" x14ac:dyDescent="0.25"/>
    <row r="263" s="2" customFormat="1" x14ac:dyDescent="0.25"/>
    <row r="264" s="2" customFormat="1" x14ac:dyDescent="0.25"/>
    <row r="265" s="2" customFormat="1" x14ac:dyDescent="0.25"/>
    <row r="266" s="2" customFormat="1" x14ac:dyDescent="0.25"/>
    <row r="267" s="2" customFormat="1" x14ac:dyDescent="0.25"/>
    <row r="268" s="2" customFormat="1" x14ac:dyDescent="0.25"/>
    <row r="269" s="2" customFormat="1" x14ac:dyDescent="0.25"/>
    <row r="270" s="2" customFormat="1" x14ac:dyDescent="0.25"/>
    <row r="271" s="2" customFormat="1" x14ac:dyDescent="0.25"/>
    <row r="272" s="2" customFormat="1" x14ac:dyDescent="0.25"/>
    <row r="273" s="2" customFormat="1" x14ac:dyDescent="0.25"/>
    <row r="274" s="2" customFormat="1" x14ac:dyDescent="0.25"/>
    <row r="275" s="2" customFormat="1" x14ac:dyDescent="0.25"/>
    <row r="276" s="2" customFormat="1" x14ac:dyDescent="0.25"/>
    <row r="277" s="2" customFormat="1" x14ac:dyDescent="0.25"/>
    <row r="278" s="2" customFormat="1" x14ac:dyDescent="0.25"/>
    <row r="279" s="2" customFormat="1" x14ac:dyDescent="0.25"/>
    <row r="280" s="2" customFormat="1" x14ac:dyDescent="0.25"/>
    <row r="281" s="2" customFormat="1" x14ac:dyDescent="0.25"/>
    <row r="282" s="2" customFormat="1" x14ac:dyDescent="0.25"/>
    <row r="283" s="2" customFormat="1" x14ac:dyDescent="0.25"/>
    <row r="284" s="2" customFormat="1" x14ac:dyDescent="0.25"/>
    <row r="285" s="2" customFormat="1" x14ac:dyDescent="0.25"/>
    <row r="286" s="2" customFormat="1" x14ac:dyDescent="0.25"/>
    <row r="287" s="2" customFormat="1" x14ac:dyDescent="0.25"/>
    <row r="288" s="2" customFormat="1" x14ac:dyDescent="0.25"/>
    <row r="289" s="2" customFormat="1" x14ac:dyDescent="0.25"/>
    <row r="290" s="2" customFormat="1" x14ac:dyDescent="0.25"/>
    <row r="291" s="2" customFormat="1" x14ac:dyDescent="0.25"/>
    <row r="292" s="2" customFormat="1" x14ac:dyDescent="0.25"/>
    <row r="293" s="2" customFormat="1" x14ac:dyDescent="0.25"/>
    <row r="294" s="2" customFormat="1" x14ac:dyDescent="0.25"/>
    <row r="295" s="2" customFormat="1" x14ac:dyDescent="0.25"/>
    <row r="296" s="2" customFormat="1" x14ac:dyDescent="0.25"/>
    <row r="297" s="2" customFormat="1" x14ac:dyDescent="0.25"/>
    <row r="298" s="2" customFormat="1" x14ac:dyDescent="0.25"/>
    <row r="299" s="2" customFormat="1" x14ac:dyDescent="0.25"/>
    <row r="300" s="2" customFormat="1" x14ac:dyDescent="0.25"/>
    <row r="301" s="2" customFormat="1" x14ac:dyDescent="0.25"/>
    <row r="302" s="2" customFormat="1" x14ac:dyDescent="0.25"/>
    <row r="303" s="2" customFormat="1" x14ac:dyDescent="0.25"/>
    <row r="304" s="2" customFormat="1" x14ac:dyDescent="0.25"/>
    <row r="305" s="2" customFormat="1" x14ac:dyDescent="0.25"/>
    <row r="306" s="2" customFormat="1" x14ac:dyDescent="0.25"/>
    <row r="307" s="2" customFormat="1" x14ac:dyDescent="0.25"/>
    <row r="308" s="2" customFormat="1" x14ac:dyDescent="0.25"/>
    <row r="309" s="2" customFormat="1" x14ac:dyDescent="0.25"/>
    <row r="310" s="2" customFormat="1" x14ac:dyDescent="0.25"/>
    <row r="311" s="2" customFormat="1" x14ac:dyDescent="0.25"/>
    <row r="312" s="2" customFormat="1" x14ac:dyDescent="0.25"/>
    <row r="313" s="2" customFormat="1" x14ac:dyDescent="0.25"/>
    <row r="314" s="2" customFormat="1" x14ac:dyDescent="0.25"/>
    <row r="315" s="2" customFormat="1" x14ac:dyDescent="0.25"/>
    <row r="316" s="2" customFormat="1" x14ac:dyDescent="0.25"/>
    <row r="317" s="2" customFormat="1" x14ac:dyDescent="0.25"/>
    <row r="318" s="2" customFormat="1" x14ac:dyDescent="0.25"/>
    <row r="319" s="2" customFormat="1" x14ac:dyDescent="0.25"/>
    <row r="320" s="2" customFormat="1" x14ac:dyDescent="0.25"/>
    <row r="321" s="2" customFormat="1" x14ac:dyDescent="0.25"/>
    <row r="322" s="2" customFormat="1" x14ac:dyDescent="0.25"/>
    <row r="323" s="2" customFormat="1" x14ac:dyDescent="0.25"/>
    <row r="324" s="2" customFormat="1" x14ac:dyDescent="0.25"/>
    <row r="325" s="2" customFormat="1" x14ac:dyDescent="0.25"/>
    <row r="326" s="2" customFormat="1" x14ac:dyDescent="0.25"/>
    <row r="327" s="2" customFormat="1" x14ac:dyDescent="0.25"/>
    <row r="328" s="2" customFormat="1" x14ac:dyDescent="0.25"/>
    <row r="329" s="2" customFormat="1" x14ac:dyDescent="0.25"/>
    <row r="330" s="2" customFormat="1" x14ac:dyDescent="0.25"/>
    <row r="331" s="2" customFormat="1" x14ac:dyDescent="0.25"/>
    <row r="332" s="2" customFormat="1" x14ac:dyDescent="0.25"/>
    <row r="333" s="2" customFormat="1" x14ac:dyDescent="0.25"/>
    <row r="334" s="2" customFormat="1" x14ac:dyDescent="0.25"/>
    <row r="335" s="2" customFormat="1" x14ac:dyDescent="0.25"/>
    <row r="336" s="2" customFormat="1" x14ac:dyDescent="0.25"/>
    <row r="337" s="2" customFormat="1" x14ac:dyDescent="0.25"/>
    <row r="338" s="2" customFormat="1" x14ac:dyDescent="0.25"/>
    <row r="339" s="2" customFormat="1" x14ac:dyDescent="0.25"/>
    <row r="340" s="2" customFormat="1" x14ac:dyDescent="0.25"/>
    <row r="341" s="2" customFormat="1" x14ac:dyDescent="0.25"/>
    <row r="342" s="2" customFormat="1" x14ac:dyDescent="0.25"/>
    <row r="343" s="2" customFormat="1" x14ac:dyDescent="0.25"/>
    <row r="344" s="2" customFormat="1" x14ac:dyDescent="0.25"/>
    <row r="345" s="2" customFormat="1" x14ac:dyDescent="0.25"/>
    <row r="346" s="2" customFormat="1" x14ac:dyDescent="0.25"/>
    <row r="347" s="2" customFormat="1" x14ac:dyDescent="0.25"/>
    <row r="348" s="2" customFormat="1" x14ac:dyDescent="0.25"/>
    <row r="349" s="2" customFormat="1" x14ac:dyDescent="0.25"/>
    <row r="350" s="2" customFormat="1" x14ac:dyDescent="0.25"/>
    <row r="351" s="2" customFormat="1" x14ac:dyDescent="0.25"/>
    <row r="352" s="2" customFormat="1" x14ac:dyDescent="0.25"/>
    <row r="353" s="2" customFormat="1" x14ac:dyDescent="0.25"/>
    <row r="354" s="2" customFormat="1" x14ac:dyDescent="0.25"/>
    <row r="355" s="2" customFormat="1" x14ac:dyDescent="0.25"/>
    <row r="356" s="2" customFormat="1" x14ac:dyDescent="0.25"/>
    <row r="357" s="2" customFormat="1" x14ac:dyDescent="0.25"/>
    <row r="358" s="2" customFormat="1" x14ac:dyDescent="0.25"/>
    <row r="359" s="2" customFormat="1" x14ac:dyDescent="0.25"/>
    <row r="360" s="2" customFormat="1" x14ac:dyDescent="0.25"/>
    <row r="361" s="2" customFormat="1" x14ac:dyDescent="0.25"/>
    <row r="362" s="2" customFormat="1" x14ac:dyDescent="0.25"/>
    <row r="363" s="2" customFormat="1" x14ac:dyDescent="0.25"/>
    <row r="364" s="2" customFormat="1" x14ac:dyDescent="0.25"/>
    <row r="365" s="2" customFormat="1" x14ac:dyDescent="0.25"/>
    <row r="366" s="2" customFormat="1" x14ac:dyDescent="0.25"/>
    <row r="367" s="2" customFormat="1" x14ac:dyDescent="0.25"/>
    <row r="368" s="2" customFormat="1" x14ac:dyDescent="0.25"/>
    <row r="369" s="2" customFormat="1" x14ac:dyDescent="0.25"/>
    <row r="370" s="2" customFormat="1" x14ac:dyDescent="0.25"/>
    <row r="371" s="2" customFormat="1" x14ac:dyDescent="0.25"/>
    <row r="372" s="2" customFormat="1" x14ac:dyDescent="0.25"/>
    <row r="373" s="2" customFormat="1" x14ac:dyDescent="0.25"/>
    <row r="374" s="2" customFormat="1" x14ac:dyDescent="0.25"/>
    <row r="375" s="2" customFormat="1" x14ac:dyDescent="0.25"/>
    <row r="376" s="2" customFormat="1" x14ac:dyDescent="0.25"/>
    <row r="377" s="2" customFormat="1" x14ac:dyDescent="0.25"/>
    <row r="378" s="2" customFormat="1" x14ac:dyDescent="0.25"/>
    <row r="379" s="2" customFormat="1" x14ac:dyDescent="0.25"/>
    <row r="380" s="2" customFormat="1" x14ac:dyDescent="0.25"/>
    <row r="381" s="2" customFormat="1" x14ac:dyDescent="0.25"/>
    <row r="382" s="2" customFormat="1" x14ac:dyDescent="0.25"/>
    <row r="383" s="2" customFormat="1" x14ac:dyDescent="0.25"/>
    <row r="384" s="2" customFormat="1" x14ac:dyDescent="0.25"/>
    <row r="385" s="2" customFormat="1" x14ac:dyDescent="0.25"/>
    <row r="386" s="2" customFormat="1" x14ac:dyDescent="0.25"/>
    <row r="387" s="2" customFormat="1" x14ac:dyDescent="0.25"/>
    <row r="388" s="2" customFormat="1" x14ac:dyDescent="0.25"/>
    <row r="389" s="2" customFormat="1" x14ac:dyDescent="0.25"/>
    <row r="390" s="2" customFormat="1" x14ac:dyDescent="0.25"/>
    <row r="391" s="2" customFormat="1" x14ac:dyDescent="0.25"/>
    <row r="392" s="2" customFormat="1" x14ac:dyDescent="0.25"/>
    <row r="393" s="2" customFormat="1" x14ac:dyDescent="0.25"/>
    <row r="394" s="2" customFormat="1" x14ac:dyDescent="0.25"/>
    <row r="395" s="2" customFormat="1" x14ac:dyDescent="0.25"/>
    <row r="396" s="2" customFormat="1" x14ac:dyDescent="0.25"/>
    <row r="397" s="2" customFormat="1" x14ac:dyDescent="0.25"/>
    <row r="398" s="2" customFormat="1" x14ac:dyDescent="0.25"/>
    <row r="399" s="2" customFormat="1" x14ac:dyDescent="0.25"/>
    <row r="400" s="2" customFormat="1" x14ac:dyDescent="0.25"/>
    <row r="401" s="2" customFormat="1" x14ac:dyDescent="0.25"/>
    <row r="402" s="2" customFormat="1" x14ac:dyDescent="0.25"/>
    <row r="403" s="2" customFormat="1" x14ac:dyDescent="0.25"/>
    <row r="404" s="2" customFormat="1" x14ac:dyDescent="0.25"/>
    <row r="405" s="2" customFormat="1" x14ac:dyDescent="0.25"/>
    <row r="406" s="2" customFormat="1" x14ac:dyDescent="0.25"/>
    <row r="407" s="2" customFormat="1" x14ac:dyDescent="0.25"/>
    <row r="408" s="2" customFormat="1" x14ac:dyDescent="0.25"/>
    <row r="409" s="2" customFormat="1" x14ac:dyDescent="0.25"/>
    <row r="410" s="2" customFormat="1" x14ac:dyDescent="0.25"/>
    <row r="411" s="2" customFormat="1" x14ac:dyDescent="0.25"/>
    <row r="412" s="2" customFormat="1" x14ac:dyDescent="0.25"/>
    <row r="413" s="2" customFormat="1" x14ac:dyDescent="0.25"/>
    <row r="414" s="2" customFormat="1" x14ac:dyDescent="0.25"/>
    <row r="415" s="2" customFormat="1" x14ac:dyDescent="0.25"/>
    <row r="416" s="2" customFormat="1" x14ac:dyDescent="0.25"/>
    <row r="417" s="2" customFormat="1" x14ac:dyDescent="0.25"/>
    <row r="418" s="2" customFormat="1" x14ac:dyDescent="0.25"/>
    <row r="419" s="2" customFormat="1" x14ac:dyDescent="0.25"/>
    <row r="420" s="2" customFormat="1" x14ac:dyDescent="0.25"/>
    <row r="421" s="2" customFormat="1" x14ac:dyDescent="0.25"/>
    <row r="422" s="2" customFormat="1" x14ac:dyDescent="0.25"/>
    <row r="423" s="2" customFormat="1" x14ac:dyDescent="0.25"/>
    <row r="424" s="2" customFormat="1" x14ac:dyDescent="0.25"/>
    <row r="425" s="2" customFormat="1" x14ac:dyDescent="0.25"/>
    <row r="426" s="2" customFormat="1" x14ac:dyDescent="0.25"/>
    <row r="427" s="2" customFormat="1" x14ac:dyDescent="0.25"/>
    <row r="428" s="2" customFormat="1" x14ac:dyDescent="0.25"/>
    <row r="429" s="2" customFormat="1" x14ac:dyDescent="0.25"/>
    <row r="430" s="2" customFormat="1" x14ac:dyDescent="0.25"/>
    <row r="431" s="2" customFormat="1" x14ac:dyDescent="0.25"/>
    <row r="432" s="2" customFormat="1" x14ac:dyDescent="0.25"/>
    <row r="433" s="2" customFormat="1" x14ac:dyDescent="0.25"/>
    <row r="434" s="2" customFormat="1" x14ac:dyDescent="0.25"/>
    <row r="435" s="2" customFormat="1" x14ac:dyDescent="0.25"/>
    <row r="436" s="2" customFormat="1" x14ac:dyDescent="0.25"/>
    <row r="437" s="2" customFormat="1" x14ac:dyDescent="0.25"/>
    <row r="438" s="2" customFormat="1" x14ac:dyDescent="0.25"/>
    <row r="439" s="2" customFormat="1" x14ac:dyDescent="0.25"/>
    <row r="440" s="2" customFormat="1" x14ac:dyDescent="0.25"/>
    <row r="441" s="2" customFormat="1" x14ac:dyDescent="0.25"/>
    <row r="442" s="2" customFormat="1" x14ac:dyDescent="0.25"/>
    <row r="443" s="2" customFormat="1" x14ac:dyDescent="0.25"/>
    <row r="444" s="2" customFormat="1" x14ac:dyDescent="0.25"/>
    <row r="445" s="2" customFormat="1" x14ac:dyDescent="0.25"/>
    <row r="446" s="2" customFormat="1" x14ac:dyDescent="0.25"/>
    <row r="447" s="2" customFormat="1" x14ac:dyDescent="0.25"/>
    <row r="448" s="2" customFormat="1" x14ac:dyDescent="0.25"/>
    <row r="449" s="2" customFormat="1" x14ac:dyDescent="0.25"/>
    <row r="450" s="2" customFormat="1" x14ac:dyDescent="0.25"/>
    <row r="451" s="2" customFormat="1" x14ac:dyDescent="0.25"/>
    <row r="452" s="2" customFormat="1" x14ac:dyDescent="0.25"/>
    <row r="453" s="2" customFormat="1" x14ac:dyDescent="0.25"/>
    <row r="454" s="2" customFormat="1" x14ac:dyDescent="0.25"/>
    <row r="455" s="2" customFormat="1" x14ac:dyDescent="0.25"/>
    <row r="456" s="2" customFormat="1" x14ac:dyDescent="0.25"/>
    <row r="457" s="2" customFormat="1" x14ac:dyDescent="0.25"/>
    <row r="458" s="2" customFormat="1" x14ac:dyDescent="0.25"/>
    <row r="459" s="2" customFormat="1" x14ac:dyDescent="0.25"/>
    <row r="460" s="2" customFormat="1" x14ac:dyDescent="0.25"/>
    <row r="461" s="2" customFormat="1" x14ac:dyDescent="0.25"/>
    <row r="462" s="2" customFormat="1" x14ac:dyDescent="0.25"/>
    <row r="463" s="2" customFormat="1" x14ac:dyDescent="0.25"/>
    <row r="464" s="2" customFormat="1" x14ac:dyDescent="0.25"/>
    <row r="465" s="2" customFormat="1" x14ac:dyDescent="0.25"/>
    <row r="466" s="2" customFormat="1" x14ac:dyDescent="0.25"/>
    <row r="467" s="2" customFormat="1" x14ac:dyDescent="0.25"/>
    <row r="468" s="2" customFormat="1" x14ac:dyDescent="0.25"/>
    <row r="469" s="2" customFormat="1" x14ac:dyDescent="0.25"/>
    <row r="470" s="2" customFormat="1" x14ac:dyDescent="0.25"/>
    <row r="471" s="2" customFormat="1" x14ac:dyDescent="0.25"/>
    <row r="472" s="2" customFormat="1" x14ac:dyDescent="0.25"/>
    <row r="473" s="2" customFormat="1" x14ac:dyDescent="0.25"/>
    <row r="474" s="2" customFormat="1" x14ac:dyDescent="0.25"/>
    <row r="475" s="2" customFormat="1" x14ac:dyDescent="0.25"/>
    <row r="476" s="2" customFormat="1" x14ac:dyDescent="0.25"/>
    <row r="477" s="2" customFormat="1" x14ac:dyDescent="0.25"/>
    <row r="478" s="2" customFormat="1" x14ac:dyDescent="0.25"/>
    <row r="479" s="2" customFormat="1" x14ac:dyDescent="0.25"/>
    <row r="480" s="2" customFormat="1" x14ac:dyDescent="0.25"/>
    <row r="481" s="2" customFormat="1" x14ac:dyDescent="0.25"/>
    <row r="482" s="2" customFormat="1" x14ac:dyDescent="0.25"/>
    <row r="483" s="2" customFormat="1" x14ac:dyDescent="0.25"/>
    <row r="484" s="2" customFormat="1" x14ac:dyDescent="0.25"/>
    <row r="485" s="2" customFormat="1" x14ac:dyDescent="0.25"/>
    <row r="486" s="2" customFormat="1" x14ac:dyDescent="0.25"/>
    <row r="487" s="2" customFormat="1" x14ac:dyDescent="0.25"/>
    <row r="488" s="2" customFormat="1" x14ac:dyDescent="0.25"/>
    <row r="489" s="2" customFormat="1" x14ac:dyDescent="0.25"/>
    <row r="490" s="2" customFormat="1" x14ac:dyDescent="0.25"/>
    <row r="491" s="2" customFormat="1" x14ac:dyDescent="0.25"/>
    <row r="492" s="2" customFormat="1" x14ac:dyDescent="0.25"/>
    <row r="493" s="2" customFormat="1" x14ac:dyDescent="0.25"/>
    <row r="494" s="2" customFormat="1" x14ac:dyDescent="0.25"/>
    <row r="495" s="2" customFormat="1" x14ac:dyDescent="0.25"/>
    <row r="496" s="2" customFormat="1" x14ac:dyDescent="0.25"/>
    <row r="497" s="2" customFormat="1" x14ac:dyDescent="0.25"/>
    <row r="498" s="2" customFormat="1" x14ac:dyDescent="0.25"/>
    <row r="499" s="2" customFormat="1" x14ac:dyDescent="0.25"/>
    <row r="500" s="2" customFormat="1" x14ac:dyDescent="0.25"/>
    <row r="501" s="2" customFormat="1" x14ac:dyDescent="0.25"/>
    <row r="502" s="2" customFormat="1" x14ac:dyDescent="0.25"/>
    <row r="503" s="2" customFormat="1" x14ac:dyDescent="0.25"/>
    <row r="504" s="2" customFormat="1" x14ac:dyDescent="0.25"/>
    <row r="505" s="2" customFormat="1" x14ac:dyDescent="0.25"/>
    <row r="506" s="2" customFormat="1" x14ac:dyDescent="0.25"/>
    <row r="507" s="2" customFormat="1" x14ac:dyDescent="0.25"/>
    <row r="508" s="2" customFormat="1" x14ac:dyDescent="0.25"/>
    <row r="509" s="2" customFormat="1" x14ac:dyDescent="0.25"/>
    <row r="510" s="2" customFormat="1" x14ac:dyDescent="0.25"/>
    <row r="511" s="2" customFormat="1" x14ac:dyDescent="0.25"/>
    <row r="512" s="2" customFormat="1" x14ac:dyDescent="0.25"/>
    <row r="513" s="2" customFormat="1" x14ac:dyDescent="0.25"/>
    <row r="514" s="2" customFormat="1" x14ac:dyDescent="0.25"/>
    <row r="515" s="2" customFormat="1" x14ac:dyDescent="0.25"/>
    <row r="516" s="2" customFormat="1" x14ac:dyDescent="0.25"/>
    <row r="517" s="2" customFormat="1" x14ac:dyDescent="0.25"/>
    <row r="518" s="2" customFormat="1" x14ac:dyDescent="0.25"/>
    <row r="519" s="2" customFormat="1" x14ac:dyDescent="0.25"/>
    <row r="520" s="2" customFormat="1" x14ac:dyDescent="0.25"/>
    <row r="521" s="2" customFormat="1" x14ac:dyDescent="0.25"/>
    <row r="522" s="2" customFormat="1" x14ac:dyDescent="0.25"/>
    <row r="523" s="2" customFormat="1" x14ac:dyDescent="0.25"/>
    <row r="524" s="2" customFormat="1" x14ac:dyDescent="0.25"/>
    <row r="525" s="2" customFormat="1" x14ac:dyDescent="0.25"/>
    <row r="526" s="2" customFormat="1" x14ac:dyDescent="0.25"/>
    <row r="527" s="2" customFormat="1" x14ac:dyDescent="0.25"/>
    <row r="528" s="2" customFormat="1" x14ac:dyDescent="0.25"/>
    <row r="529" s="2" customFormat="1" x14ac:dyDescent="0.25"/>
    <row r="530" s="2" customFormat="1" x14ac:dyDescent="0.25"/>
    <row r="531" s="2" customFormat="1" x14ac:dyDescent="0.25"/>
    <row r="532" s="2" customFormat="1" x14ac:dyDescent="0.25"/>
    <row r="533" s="2" customFormat="1" x14ac:dyDescent="0.25"/>
    <row r="534" s="2" customFormat="1" x14ac:dyDescent="0.25"/>
    <row r="535" s="2" customFormat="1" x14ac:dyDescent="0.25"/>
    <row r="536" s="2" customFormat="1" x14ac:dyDescent="0.25"/>
    <row r="537" s="2" customFormat="1" x14ac:dyDescent="0.25"/>
    <row r="538" s="2" customFormat="1" x14ac:dyDescent="0.25"/>
    <row r="539" s="2" customFormat="1" x14ac:dyDescent="0.25"/>
    <row r="540" s="2" customFormat="1" x14ac:dyDescent="0.25"/>
    <row r="541" s="2" customFormat="1" x14ac:dyDescent="0.25"/>
    <row r="542" s="2" customFormat="1" x14ac:dyDescent="0.25"/>
    <row r="543" s="2" customFormat="1" x14ac:dyDescent="0.25"/>
    <row r="544" s="2" customFormat="1" x14ac:dyDescent="0.25"/>
    <row r="545" s="2" customFormat="1" x14ac:dyDescent="0.25"/>
    <row r="546" s="2" customFormat="1" x14ac:dyDescent="0.25"/>
    <row r="547" s="2" customFormat="1" x14ac:dyDescent="0.25"/>
    <row r="548" s="2" customFormat="1" x14ac:dyDescent="0.25"/>
    <row r="549" s="2" customFormat="1" x14ac:dyDescent="0.25"/>
    <row r="550" s="2" customFormat="1" x14ac:dyDescent="0.25"/>
    <row r="551" s="2" customFormat="1" x14ac:dyDescent="0.25"/>
    <row r="552" s="2" customFormat="1" x14ac:dyDescent="0.25"/>
    <row r="553" s="2" customFormat="1" x14ac:dyDescent="0.25"/>
    <row r="554" s="2" customFormat="1" x14ac:dyDescent="0.25"/>
    <row r="555" s="2" customFormat="1" x14ac:dyDescent="0.25"/>
    <row r="556" s="2" customFormat="1" x14ac:dyDescent="0.25"/>
    <row r="557" s="2" customFormat="1" x14ac:dyDescent="0.25"/>
    <row r="558" s="2" customFormat="1" x14ac:dyDescent="0.25"/>
    <row r="559" s="2" customFormat="1" x14ac:dyDescent="0.25"/>
    <row r="560" s="2" customFormat="1" x14ac:dyDescent="0.25"/>
    <row r="561" s="2" customFormat="1" x14ac:dyDescent="0.25"/>
    <row r="562" s="2" customFormat="1" x14ac:dyDescent="0.25"/>
    <row r="563" s="2" customFormat="1" x14ac:dyDescent="0.25"/>
    <row r="564" s="2" customFormat="1" x14ac:dyDescent="0.25"/>
  </sheetData>
  <mergeCells count="8">
    <mergeCell ref="D46:H46"/>
    <mergeCell ref="D47:J47"/>
    <mergeCell ref="D9:H9"/>
    <mergeCell ref="D10:J10"/>
    <mergeCell ref="D21:H21"/>
    <mergeCell ref="D22:J22"/>
    <mergeCell ref="D33:H33"/>
    <mergeCell ref="D34:J34"/>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381"/>
  <sheetViews>
    <sheetView workbookViewId="0">
      <selection activeCell="E162" sqref="E162"/>
    </sheetView>
  </sheetViews>
  <sheetFormatPr defaultColWidth="10" defaultRowHeight="15.75" x14ac:dyDescent="0.25"/>
  <cols>
    <col min="1" max="1" width="3.125" customWidth="1"/>
    <col min="2" max="3" width="0.625" customWidth="1"/>
    <col min="4" max="4" width="9.875" customWidth="1"/>
    <col min="5" max="10" width="13.875" customWidth="1"/>
    <col min="11" max="11" width="18.125" customWidth="1"/>
    <col min="12" max="12" width="13.875" customWidth="1"/>
    <col min="13" max="13" width="18.125" customWidth="1"/>
    <col min="14" max="14" width="13.875" customWidth="1"/>
    <col min="15" max="19" width="10.125" customWidth="1"/>
    <col min="20" max="254" width="8" customWidth="1"/>
  </cols>
  <sheetData>
    <row r="1" spans="1:251" s="1" customFormat="1" ht="12.75" customHeight="1" x14ac:dyDescent="0.25"/>
    <row r="2" spans="1:251" s="27" customFormat="1" ht="1.5" customHeight="1" x14ac:dyDescent="0.25">
      <c r="A2" s="1"/>
      <c r="B2" s="3"/>
      <c r="C2" s="3"/>
      <c r="D2" s="3"/>
      <c r="E2" s="3"/>
      <c r="F2" s="3"/>
      <c r="G2" s="3"/>
      <c r="H2" s="3"/>
      <c r="I2" s="3"/>
      <c r="J2" s="3"/>
      <c r="K2" s="3"/>
      <c r="L2" s="3"/>
      <c r="M2" s="3"/>
      <c r="N2" s="3"/>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row>
    <row r="3" spans="1:251" s="26" customFormat="1" ht="0.75" customHeight="1" x14ac:dyDescent="0.25">
      <c r="A3" s="1"/>
      <c r="B3" s="4"/>
      <c r="C3" s="4"/>
      <c r="D3" s="4"/>
      <c r="E3" s="4"/>
      <c r="F3" s="4"/>
      <c r="G3" s="4"/>
      <c r="H3" s="4"/>
      <c r="I3" s="4"/>
      <c r="J3" s="4"/>
      <c r="K3" s="4"/>
      <c r="L3" s="4"/>
      <c r="M3" s="4"/>
      <c r="N3" s="4"/>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row>
    <row r="4" spans="1:251" s="29" customFormat="1" ht="21" x14ac:dyDescent="0.25">
      <c r="A4" s="5"/>
      <c r="B4" s="6" t="s">
        <v>55</v>
      </c>
      <c r="C4" s="6"/>
      <c r="D4" s="7"/>
      <c r="E4" s="7"/>
      <c r="F4" s="7"/>
      <c r="G4" s="7"/>
      <c r="H4" s="7"/>
      <c r="I4" s="7"/>
      <c r="J4" s="7"/>
      <c r="K4" s="7"/>
      <c r="L4" s="7"/>
      <c r="M4" s="7"/>
      <c r="N4" s="7"/>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row>
    <row r="5" spans="1:251" s="26" customFormat="1" ht="0.75" customHeight="1" x14ac:dyDescent="0.25">
      <c r="A5" s="1"/>
      <c r="B5" s="8"/>
      <c r="C5" s="8"/>
      <c r="D5" s="4"/>
      <c r="E5" s="4"/>
      <c r="F5" s="4"/>
      <c r="G5" s="4"/>
      <c r="H5" s="4"/>
      <c r="I5" s="4"/>
      <c r="J5" s="4"/>
      <c r="K5" s="4"/>
      <c r="L5" s="4"/>
      <c r="M5" s="4"/>
      <c r="N5" s="4"/>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row>
    <row r="6" spans="1:251" s="27" customFormat="1" ht="1.5" customHeight="1" x14ac:dyDescent="0.25">
      <c r="A6" s="1"/>
      <c r="B6" s="9"/>
      <c r="C6" s="9"/>
      <c r="D6" s="3"/>
      <c r="E6" s="3"/>
      <c r="F6" s="3"/>
      <c r="G6" s="3"/>
      <c r="H6" s="3"/>
      <c r="I6" s="3"/>
      <c r="J6" s="3"/>
      <c r="K6" s="3"/>
      <c r="L6" s="3"/>
      <c r="M6" s="3"/>
      <c r="N6" s="3"/>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row>
    <row r="7" spans="1:251" s="26" customFormat="1" ht="12.75" customHeight="1" x14ac:dyDescent="0.25">
      <c r="A7" s="1"/>
      <c r="B7" s="10" t="s">
        <v>1</v>
      </c>
      <c r="C7" s="10"/>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8" spans="1:251" s="38" customFormat="1" ht="15" x14ac:dyDescent="0.25">
      <c r="A8" s="1"/>
      <c r="B8" s="1"/>
      <c r="C8" s="11"/>
      <c r="D8" s="11"/>
      <c r="E8" s="55"/>
    </row>
    <row r="9" spans="1:251" s="30" customFormat="1" ht="15" customHeight="1" x14ac:dyDescent="0.25">
      <c r="A9" s="13"/>
      <c r="B9" s="31"/>
      <c r="C9" s="4"/>
      <c r="D9" s="107" t="s">
        <v>51</v>
      </c>
      <c r="E9" s="107"/>
      <c r="F9" s="107"/>
      <c r="G9" s="107"/>
      <c r="H9" s="107"/>
      <c r="I9" s="39"/>
      <c r="J9" s="39"/>
      <c r="K9" s="40"/>
      <c r="L9" s="40"/>
      <c r="M9" s="40"/>
      <c r="N9" s="40"/>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row>
    <row r="10" spans="1:251" s="30" customFormat="1" ht="18" customHeight="1" x14ac:dyDescent="0.25">
      <c r="A10" s="13"/>
      <c r="B10" s="14"/>
      <c r="C10" s="4"/>
      <c r="D10" s="108" t="s">
        <v>52</v>
      </c>
      <c r="E10" s="108"/>
      <c r="F10" s="108"/>
      <c r="G10" s="108"/>
      <c r="H10" s="108"/>
      <c r="I10" s="108"/>
      <c r="J10" s="108"/>
      <c r="K10" s="41"/>
      <c r="L10" s="56"/>
      <c r="M10" s="41"/>
      <c r="N10" s="56"/>
      <c r="O10" s="57"/>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row>
    <row r="11" spans="1:251" s="2" customFormat="1" x14ac:dyDescent="0.25">
      <c r="B11" s="62"/>
      <c r="D11" s="65"/>
    </row>
    <row r="12" spans="1:251" s="2" customFormat="1" x14ac:dyDescent="0.25">
      <c r="B12" s="62"/>
      <c r="D12" s="56" t="s">
        <v>11</v>
      </c>
      <c r="E12" s="90" t="s">
        <v>38</v>
      </c>
      <c r="F12" s="90" t="s">
        <v>39</v>
      </c>
      <c r="G12" s="90" t="s">
        <v>40</v>
      </c>
      <c r="H12" s="90" t="s">
        <v>41</v>
      </c>
      <c r="I12" s="90" t="s">
        <v>42</v>
      </c>
      <c r="K12" s="92" t="s">
        <v>53</v>
      </c>
    </row>
    <row r="13" spans="1:251" s="2" customFormat="1" x14ac:dyDescent="0.25">
      <c r="B13" s="62"/>
      <c r="D13" s="32">
        <v>43712</v>
      </c>
    </row>
    <row r="14" spans="1:251" s="2" customFormat="1" x14ac:dyDescent="0.25">
      <c r="B14" s="62"/>
      <c r="D14" s="32">
        <v>43713</v>
      </c>
      <c r="E14" s="89">
        <f>'Lösung 1'!F13</f>
        <v>9.5547142599603507E-3</v>
      </c>
      <c r="F14" s="89">
        <f>'Lösung 1'!H13</f>
        <v>-4.5387495744921846E-3</v>
      </c>
      <c r="G14" s="89">
        <f>'Lösung 1'!J13</f>
        <v>0</v>
      </c>
      <c r="H14" s="89">
        <f>'Lösung 1'!L13</f>
        <v>1.0731431798926661E-2</v>
      </c>
      <c r="I14" s="89">
        <f>'Lösung 1'!N13</f>
        <v>-4.8520135856366942E-4</v>
      </c>
      <c r="K14" s="91"/>
    </row>
    <row r="15" spans="1:251" s="2" customFormat="1" x14ac:dyDescent="0.25">
      <c r="B15" s="62"/>
      <c r="D15" s="32">
        <v>43714</v>
      </c>
      <c r="E15" s="89">
        <f>'Lösung 1'!F14</f>
        <v>-8.9285714285713969E-4</v>
      </c>
      <c r="F15" s="89">
        <f>'Lösung 1'!H14</f>
        <v>5.129374216345628E-3</v>
      </c>
      <c r="G15" s="89">
        <f>'Lösung 1'!J14</f>
        <v>3.69071784462216E-4</v>
      </c>
      <c r="H15" s="89">
        <f>'Lösung 1'!L14</f>
        <v>2.0117351215423351E-2</v>
      </c>
      <c r="I15" s="89">
        <f>'Lösung 1'!N14</f>
        <v>3.4466019417475513E-2</v>
      </c>
      <c r="K15" s="91"/>
    </row>
    <row r="16" spans="1:251" s="2" customFormat="1" x14ac:dyDescent="0.25">
      <c r="B16" s="62"/>
      <c r="D16" s="32">
        <v>43717</v>
      </c>
      <c r="E16" s="89">
        <f>'Lösung 1'!F15</f>
        <v>1.1617515638963294E-2</v>
      </c>
      <c r="F16" s="89">
        <f>'Lösung 1'!H15</f>
        <v>8.1651168065319801E-3</v>
      </c>
      <c r="G16" s="89">
        <f>'Lösung 1'!J15</f>
        <v>1.1437004242759619E-2</v>
      </c>
      <c r="H16" s="89">
        <f>'Lösung 1'!L15</f>
        <v>5.2040536839221829E-3</v>
      </c>
      <c r="I16" s="89">
        <f>'Lösung 1'!N15</f>
        <v>7.0389488503050934E-3</v>
      </c>
      <c r="K16" s="91"/>
    </row>
    <row r="17" spans="2:11" s="2" customFormat="1" x14ac:dyDescent="0.25">
      <c r="B17" s="62"/>
      <c r="D17" s="32">
        <v>43718</v>
      </c>
      <c r="E17" s="89">
        <f>'Lösung 1'!F16</f>
        <v>-2.1201413427561877E-2</v>
      </c>
      <c r="F17" s="89">
        <f>'Lösung 1'!H16</f>
        <v>-4.0494938132733527E-3</v>
      </c>
      <c r="G17" s="89">
        <f>'Lösung 1'!J16</f>
        <v>-8.7543315703081381E-3</v>
      </c>
      <c r="H17" s="89">
        <f>'Lösung 1'!L16</f>
        <v>1.1444141689373355E-2</v>
      </c>
      <c r="I17" s="89">
        <f>'Lösung 1'!N16</f>
        <v>2.329916123019582E-2</v>
      </c>
      <c r="K17" s="91"/>
    </row>
    <row r="18" spans="2:11" s="2" customFormat="1" x14ac:dyDescent="0.25">
      <c r="B18" s="62"/>
      <c r="D18" s="32">
        <v>43719</v>
      </c>
      <c r="E18" s="89">
        <f>'Lösung 1'!F17</f>
        <v>-1.6245487364620947E-2</v>
      </c>
      <c r="F18" s="89">
        <f>'Lösung 1'!H17</f>
        <v>-1.3892026202846242E-2</v>
      </c>
      <c r="G18" s="89">
        <f>'Lösung 1'!J17</f>
        <v>-3.1278748850046556E-3</v>
      </c>
      <c r="H18" s="89">
        <f>'Lösung 1'!L17</f>
        <v>1.2392241379310498E-2</v>
      </c>
      <c r="I18" s="89">
        <f>'Lösung 1'!N17</f>
        <v>3.0054644808743092E-2</v>
      </c>
      <c r="K18" s="91"/>
    </row>
    <row r="19" spans="2:11" s="2" customFormat="1" x14ac:dyDescent="0.25">
      <c r="B19" s="62"/>
      <c r="D19" s="32">
        <v>43720</v>
      </c>
      <c r="E19" s="89">
        <f>'Lösung 1'!F18</f>
        <v>4.4036697247706869E-3</v>
      </c>
      <c r="F19" s="89">
        <f>'Lösung 1'!H18</f>
        <v>7.1011338907343013E-3</v>
      </c>
      <c r="G19" s="89">
        <f>'Lösung 1'!J18</f>
        <v>1.8456995201177051E-4</v>
      </c>
      <c r="H19" s="89">
        <f>'Lösung 1'!L18</f>
        <v>9.0473656200105168E-3</v>
      </c>
      <c r="I19" s="89">
        <f>'Lösung 1'!N18</f>
        <v>1.326259946949615E-2</v>
      </c>
      <c r="K19" s="91"/>
    </row>
    <row r="20" spans="2:11" s="2" customFormat="1" x14ac:dyDescent="0.25">
      <c r="B20" s="62"/>
      <c r="D20" s="32">
        <v>43721</v>
      </c>
      <c r="E20" s="89">
        <f>'Lösung 1'!F19</f>
        <v>4.5670442089880137E-3</v>
      </c>
      <c r="F20" s="89">
        <f>'Lösung 1'!H19</f>
        <v>7.9608779711115574E-4</v>
      </c>
      <c r="G20" s="89">
        <f>'Lösung 1'!J19</f>
        <v>-7.1968997970104365E-3</v>
      </c>
      <c r="H20" s="89">
        <f>'Lösung 1'!L19</f>
        <v>7.3839662447257037E-3</v>
      </c>
      <c r="I20" s="89">
        <f>'Lösung 1'!N19</f>
        <v>-8.7260034904015349E-3</v>
      </c>
      <c r="K20" s="91"/>
    </row>
    <row r="21" spans="2:11" s="2" customFormat="1" x14ac:dyDescent="0.25">
      <c r="B21" s="62"/>
      <c r="D21" s="32">
        <v>43724</v>
      </c>
      <c r="E21" s="89">
        <f>'Lösung 1'!F20</f>
        <v>-3.3824331696672094E-2</v>
      </c>
      <c r="F21" s="89">
        <f>'Lösung 1'!H20</f>
        <v>-1.5227272727272756E-2</v>
      </c>
      <c r="G21" s="89">
        <f>'Lösung 1'!J20</f>
        <v>1.5985130111524137E-2</v>
      </c>
      <c r="H21" s="89">
        <f>'Lösung 1'!L20</f>
        <v>-3.9267015706806463E-3</v>
      </c>
      <c r="I21" s="89">
        <f>'Lösung 1'!N20</f>
        <v>2.3327464788732488E-2</v>
      </c>
      <c r="K21" s="91"/>
    </row>
    <row r="22" spans="2:11" s="2" customFormat="1" x14ac:dyDescent="0.25">
      <c r="B22" s="62"/>
      <c r="D22" s="32">
        <v>43725</v>
      </c>
      <c r="E22" s="89">
        <f>'Lösung 1'!F21</f>
        <v>-9.4108789760963818E-3</v>
      </c>
      <c r="F22" s="89">
        <f>'Lösung 1'!H21</f>
        <v>-9.3468728363720333E-3</v>
      </c>
      <c r="G22" s="89">
        <f>'Lösung 1'!J21</f>
        <v>-1.2806439809733838E-3</v>
      </c>
      <c r="H22" s="89">
        <f>'Lösung 1'!L21</f>
        <v>-1.051248357424428E-3</v>
      </c>
      <c r="I22" s="89">
        <f>'Lösung 1'!N21</f>
        <v>-9.4623655913977922E-3</v>
      </c>
      <c r="K22" s="91"/>
    </row>
    <row r="23" spans="2:11" s="2" customFormat="1" x14ac:dyDescent="0.25">
      <c r="B23" s="62"/>
      <c r="D23" s="32">
        <v>43726</v>
      </c>
      <c r="E23" s="89">
        <f>'Lösung 1'!F22</f>
        <v>1.5580467414022525E-2</v>
      </c>
      <c r="F23" s="89">
        <f>'Lösung 1'!H22</f>
        <v>5.8241118229473976E-4</v>
      </c>
      <c r="G23" s="89">
        <f>'Lösung 1'!J22</f>
        <v>2.2348415460707205E-2</v>
      </c>
      <c r="H23" s="89">
        <f>'Lösung 1'!L22</f>
        <v>-1.104972375690616E-2</v>
      </c>
      <c r="I23" s="89">
        <f>'Lösung 1'!N22</f>
        <v>-1.8671298306556672E-2</v>
      </c>
      <c r="K23" s="91"/>
    </row>
    <row r="24" spans="2:11" s="2" customFormat="1" x14ac:dyDescent="0.25">
      <c r="B24" s="62"/>
      <c r="D24" s="32">
        <v>43727</v>
      </c>
      <c r="E24" s="89">
        <f>'Lösung 1'!F23</f>
        <v>3.7418147801671076E-4</v>
      </c>
      <c r="F24" s="89">
        <f>'Lösung 1'!H23</f>
        <v>-1.3969732246799094E-3</v>
      </c>
      <c r="G24" s="89">
        <f>'Lösung 1'!J23</f>
        <v>8.9589679268948785E-3</v>
      </c>
      <c r="H24" s="89">
        <f>'Lösung 1'!L23</f>
        <v>5.5865921787709993E-3</v>
      </c>
      <c r="I24" s="89">
        <f>'Lösung 1'!N23</f>
        <v>3.5398230088494742E-3</v>
      </c>
      <c r="K24" s="91"/>
    </row>
    <row r="25" spans="2:11" s="2" customFormat="1" x14ac:dyDescent="0.25">
      <c r="B25" s="62"/>
      <c r="D25" s="32">
        <v>43728</v>
      </c>
      <c r="E25" s="89">
        <f>'Lösung 1'!F24</f>
        <v>2.6182906302598674E-3</v>
      </c>
      <c r="F25" s="89">
        <f>'Lösung 1'!H24</f>
        <v>1.1657729074374679E-3</v>
      </c>
      <c r="G25" s="89">
        <f>'Lösung 1'!J24</f>
        <v>5.150062155922619E-3</v>
      </c>
      <c r="H25" s="89">
        <f>'Lösung 1'!L24</f>
        <v>8.9947089947088887E-3</v>
      </c>
      <c r="I25" s="89">
        <f>'Lösung 1'!N24</f>
        <v>1.4109347442680775E-2</v>
      </c>
      <c r="K25" s="91"/>
    </row>
    <row r="26" spans="2:11" s="2" customFormat="1" x14ac:dyDescent="0.25">
      <c r="B26" s="62"/>
      <c r="D26" s="32">
        <v>43731</v>
      </c>
      <c r="E26" s="89">
        <f>'Lösung 1'!F25</f>
        <v>-8.9535534415220441E-3</v>
      </c>
      <c r="F26" s="89">
        <f>'Lösung 1'!H25</f>
        <v>4.4247787610620648E-3</v>
      </c>
      <c r="G26" s="89">
        <f>'Lösung 1'!J25</f>
        <v>7.243816254417057E-3</v>
      </c>
      <c r="H26" s="89">
        <f>'Lösung 1'!L25</f>
        <v>-3.9328788673308468E-3</v>
      </c>
      <c r="I26" s="89">
        <f>'Lösung 1'!N25</f>
        <v>-6.521739130434745E-3</v>
      </c>
      <c r="K26" s="91"/>
    </row>
    <row r="27" spans="2:11" s="2" customFormat="1" x14ac:dyDescent="0.25">
      <c r="B27" s="62"/>
      <c r="D27" s="32">
        <v>43732</v>
      </c>
      <c r="E27" s="89">
        <f>'Lösung 1'!F26</f>
        <v>8.093355919442935E-3</v>
      </c>
      <c r="F27" s="89">
        <f>'Lösung 1'!H26</f>
        <v>-7.071643867377686E-3</v>
      </c>
      <c r="G27" s="89">
        <f>'Lösung 1'!J26</f>
        <v>-7.5425363971234338E-3</v>
      </c>
      <c r="H27" s="89">
        <f>'Lösung 1'!L26</f>
        <v>-1.5793629902605133E-3</v>
      </c>
      <c r="I27" s="89">
        <f>'Lösung 1'!N26</f>
        <v>-1.8380743982494563E-2</v>
      </c>
      <c r="K27" s="91"/>
    </row>
    <row r="28" spans="2:11" s="2" customFormat="1" x14ac:dyDescent="0.25">
      <c r="B28" s="62"/>
      <c r="D28" s="32">
        <v>43733</v>
      </c>
      <c r="E28" s="89">
        <f>'Lösung 1'!F27</f>
        <v>1.0082150858849781E-2</v>
      </c>
      <c r="F28" s="89">
        <f>'Lösung 1'!H27</f>
        <v>4.6701692936368389E-4</v>
      </c>
      <c r="G28" s="89">
        <f>'Lösung 1'!J27</f>
        <v>1.5906680805939377E-3</v>
      </c>
      <c r="H28" s="89">
        <f>'Lösung 1'!L27</f>
        <v>-1.2654890587925127E-2</v>
      </c>
      <c r="I28" s="89">
        <f>'Lösung 1'!N27</f>
        <v>-2.6749888542130229E-3</v>
      </c>
      <c r="K28" s="91"/>
    </row>
    <row r="29" spans="2:11" s="2" customFormat="1" x14ac:dyDescent="0.25">
      <c r="B29" s="62"/>
      <c r="D29" s="32">
        <v>43734</v>
      </c>
      <c r="E29" s="89">
        <f>'Lösung 1'!F28</f>
        <v>-1.3308687615526726E-2</v>
      </c>
      <c r="F29" s="89">
        <f>'Lösung 1'!H28</f>
        <v>-8.8691796008868451E-3</v>
      </c>
      <c r="G29" s="89">
        <f>'Lösung 1'!J28</f>
        <v>-2.9998235397918904E-3</v>
      </c>
      <c r="H29" s="89">
        <f>'Lösung 1'!L28</f>
        <v>1.0146862483311203E-2</v>
      </c>
      <c r="I29" s="89">
        <f>'Lösung 1'!N28</f>
        <v>-8.0464908359410003E-3</v>
      </c>
      <c r="K29" s="91"/>
    </row>
    <row r="30" spans="2:11" s="2" customFormat="1" x14ac:dyDescent="0.25">
      <c r="B30" s="62"/>
      <c r="D30" s="32">
        <v>43735</v>
      </c>
      <c r="E30" s="89">
        <f>'Lösung 1'!F29</f>
        <v>1.1052828774821943E-2</v>
      </c>
      <c r="F30" s="89">
        <f>'Lösung 1'!H29</f>
        <v>1.3776050865418332E-2</v>
      </c>
      <c r="G30" s="89">
        <f>'Lösung 1'!J29</f>
        <v>1.4867256637168147E-2</v>
      </c>
      <c r="H30" s="89">
        <f>'Lösung 1'!L29</f>
        <v>7.1371927042029881E-3</v>
      </c>
      <c r="I30" s="89">
        <f>'Lösung 1'!N29</f>
        <v>5.4078413699862882E-3</v>
      </c>
      <c r="K30" s="91"/>
    </row>
    <row r="31" spans="2:11" s="2" customFormat="1" x14ac:dyDescent="0.25">
      <c r="B31" s="62"/>
      <c r="D31" s="32">
        <v>43738</v>
      </c>
      <c r="E31" s="89">
        <f>'Lösung 1'!F30</f>
        <v>-2.2234574763757564E-3</v>
      </c>
      <c r="F31" s="89">
        <f>'Lösung 1'!H30</f>
        <v>3.2520325203251321E-3</v>
      </c>
      <c r="G31" s="89">
        <f>'Lösung 1'!J30</f>
        <v>6.6271363794909721E-3</v>
      </c>
      <c r="H31" s="89">
        <f>'Lösung 1'!L30</f>
        <v>4.1994750656169089E-3</v>
      </c>
      <c r="I31" s="89">
        <f>'Lösung 1'!N30</f>
        <v>9.4128193635141244E-3</v>
      </c>
      <c r="K31" s="91"/>
    </row>
    <row r="32" spans="2:11" s="2" customFormat="1" x14ac:dyDescent="0.25">
      <c r="B32" s="62"/>
      <c r="D32" s="32">
        <v>43739</v>
      </c>
      <c r="E32" s="89">
        <f>'Lösung 1'!F31</f>
        <v>5.3853296193129285E-3</v>
      </c>
      <c r="F32" s="89">
        <f>'Lösung 1'!H31</f>
        <v>1.852280620514124E-3</v>
      </c>
      <c r="G32" s="89">
        <f>'Lösung 1'!J31</f>
        <v>6.4102564102563875E-3</v>
      </c>
      <c r="H32" s="89">
        <f>'Lösung 1'!L31</f>
        <v>-1.568217459487764E-3</v>
      </c>
      <c r="I32" s="89">
        <f>'Lösung 1'!N31</f>
        <v>6.2166962699823358E-3</v>
      </c>
      <c r="K32" s="91"/>
    </row>
    <row r="33" spans="2:11" s="2" customFormat="1" x14ac:dyDescent="0.25">
      <c r="B33" s="62"/>
      <c r="D33" s="32">
        <v>43740</v>
      </c>
      <c r="E33" s="89">
        <f>'Lösung 1'!F32</f>
        <v>-1.7547100110823832E-2</v>
      </c>
      <c r="F33" s="89">
        <f>'Lösung 1'!H32</f>
        <v>-1.0977582620753434E-2</v>
      </c>
      <c r="G33" s="89">
        <f>'Lösung 1'!J32</f>
        <v>-8.7794801170597569E-3</v>
      </c>
      <c r="H33" s="89">
        <f>'Lösung 1'!L32</f>
        <v>-2.879581151832511E-3</v>
      </c>
      <c r="I33" s="89">
        <f>'Lösung 1'!N32</f>
        <v>-1.7652250661959301E-2</v>
      </c>
      <c r="K33" s="91"/>
    </row>
    <row r="34" spans="2:11" s="2" customFormat="1" x14ac:dyDescent="0.25">
      <c r="B34" s="62"/>
      <c r="D34" s="32">
        <v>43741</v>
      </c>
      <c r="E34" s="89">
        <f>'Lösung 1'!F33</f>
        <v>-1.0528294792254145E-2</v>
      </c>
      <c r="F34" s="89">
        <f>'Lösung 1'!H33</f>
        <v>-1.6824395373291279E-2</v>
      </c>
      <c r="G34" s="89">
        <f>'Lösung 1'!J33</f>
        <v>-2.2056269538033968E-2</v>
      </c>
      <c r="H34" s="89">
        <f>'Lösung 1'!L33</f>
        <v>-1.6539774218955028E-2</v>
      </c>
      <c r="I34" s="89">
        <f>'Lösung 1'!N33</f>
        <v>-3.0098831985624463E-2</v>
      </c>
      <c r="K34" s="91"/>
    </row>
    <row r="35" spans="2:11" s="2" customFormat="1" x14ac:dyDescent="0.25">
      <c r="B35" s="62"/>
      <c r="D35" s="32">
        <v>43742</v>
      </c>
      <c r="E35" s="89">
        <f>'Lösung 1'!F34</f>
        <v>8.1702451073533133E-3</v>
      </c>
      <c r="F35" s="89">
        <f>'Lösung 1'!H34</f>
        <v>5.4664289958405998E-3</v>
      </c>
      <c r="G35" s="89">
        <f>'Lösung 1'!J34</f>
        <v>2.1310602024506853E-3</v>
      </c>
      <c r="H35" s="89">
        <f>'Lösung 1'!L34</f>
        <v>-2.9364655632675429E-3</v>
      </c>
      <c r="I35" s="89">
        <f>'Lösung 1'!N34</f>
        <v>-1.5748031496062964E-2</v>
      </c>
      <c r="K35" s="91"/>
    </row>
    <row r="36" spans="2:11" s="2" customFormat="1" x14ac:dyDescent="0.25">
      <c r="B36" s="62"/>
      <c r="D36" s="32">
        <v>43745</v>
      </c>
      <c r="E36" s="89">
        <f>'Lösung 1'!F35</f>
        <v>6.7847719562759146E-3</v>
      </c>
      <c r="F36" s="89">
        <f>'Lösung 1'!H35</f>
        <v>6.1458456447227583E-3</v>
      </c>
      <c r="G36" s="89">
        <f>'Lösung 1'!J35</f>
        <v>1.3999645578593123E-2</v>
      </c>
      <c r="H36" s="89">
        <f>'Lösung 1'!L35</f>
        <v>5.6224899598393829E-3</v>
      </c>
      <c r="I36" s="89">
        <f>'Lösung 1'!N35</f>
        <v>-1.4117647058824456E-3</v>
      </c>
      <c r="K36" s="91"/>
    </row>
    <row r="37" spans="2:11" s="2" customFormat="1" x14ac:dyDescent="0.25">
      <c r="B37" s="62"/>
      <c r="D37" s="32">
        <v>43746</v>
      </c>
      <c r="E37" s="89">
        <f>'Lösung 1'!F36</f>
        <v>8.9853987270684943E-3</v>
      </c>
      <c r="F37" s="89">
        <f>'Lösung 1'!H36</f>
        <v>9.0449900152709262E-3</v>
      </c>
      <c r="G37" s="89">
        <f>'Lösung 1'!J36</f>
        <v>9.2624956308982043E-3</v>
      </c>
      <c r="H37" s="89">
        <f>'Lösung 1'!L36</f>
        <v>1.3045793397230998E-2</v>
      </c>
      <c r="I37" s="89">
        <f>'Lösung 1'!N36</f>
        <v>3.7700282752122227E-3</v>
      </c>
      <c r="K37" s="91"/>
    </row>
    <row r="38" spans="2:11" s="2" customFormat="1" x14ac:dyDescent="0.25">
      <c r="B38" s="62"/>
      <c r="D38" s="32">
        <v>43747</v>
      </c>
      <c r="E38" s="89">
        <f>'Lösung 1'!F37</f>
        <v>-6.4935064935065512E-3</v>
      </c>
      <c r="F38" s="89">
        <f>'Lösung 1'!H37</f>
        <v>-1.385331781140875E-2</v>
      </c>
      <c r="G38" s="89">
        <f>'Lösung 1'!J37</f>
        <v>-1.4372294372294259E-2</v>
      </c>
      <c r="H38" s="89">
        <f>'Lösung 1'!L37</f>
        <v>-1.0775295663600581E-2</v>
      </c>
      <c r="I38" s="89">
        <f>'Lösung 1'!N37</f>
        <v>-1.1737089201877882E-2</v>
      </c>
      <c r="K38" s="91"/>
    </row>
    <row r="39" spans="2:11" s="2" customFormat="1" x14ac:dyDescent="0.25">
      <c r="B39" s="62"/>
      <c r="D39" s="32">
        <v>43748</v>
      </c>
      <c r="E39" s="89">
        <f>'Lösung 1'!F38</f>
        <v>4.1083099906631393E-3</v>
      </c>
      <c r="F39" s="89">
        <f>'Lösung 1'!H38</f>
        <v>3.4234446936607377E-3</v>
      </c>
      <c r="G39" s="89">
        <f>'Lösung 1'!J38</f>
        <v>5.6219255094869247E-3</v>
      </c>
      <c r="H39" s="89">
        <f>'Lösung 1'!L38</f>
        <v>3.9851222104143602E-3</v>
      </c>
      <c r="I39" s="89">
        <f>'Lösung 1'!N38</f>
        <v>-2.3752969121140222E-3</v>
      </c>
      <c r="K39" s="91"/>
    </row>
    <row r="40" spans="2:11" s="2" customFormat="1" x14ac:dyDescent="0.25">
      <c r="B40" s="62"/>
      <c r="D40" s="32">
        <v>43749</v>
      </c>
      <c r="E40" s="89">
        <f>'Lösung 1'!F39</f>
        <v>0</v>
      </c>
      <c r="F40" s="89">
        <f>'Lösung 1'!H39</f>
        <v>4.7058823529413374E-3</v>
      </c>
      <c r="G40" s="89">
        <f>'Lösung 1'!J39</f>
        <v>3.6687631027254586E-3</v>
      </c>
      <c r="H40" s="89">
        <f>'Lösung 1'!L39</f>
        <v>1.3495633765546522E-2</v>
      </c>
      <c r="I40" s="89">
        <f>'Lösung 1'!N39</f>
        <v>2.0952380952381056E-2</v>
      </c>
      <c r="K40" s="91"/>
    </row>
    <row r="41" spans="2:11" s="2" customFormat="1" x14ac:dyDescent="0.25">
      <c r="B41" s="62"/>
      <c r="D41" s="32">
        <v>43752</v>
      </c>
      <c r="E41" s="89">
        <f>'Lösung 1'!F40</f>
        <v>-7.0671378091873294E-3</v>
      </c>
      <c r="F41" s="89">
        <f>'Lösung 1'!H40</f>
        <v>1.5105386416861766E-2</v>
      </c>
      <c r="G41" s="89">
        <f>'Lösung 1'!J40</f>
        <v>7.1366405570061353E-3</v>
      </c>
      <c r="H41" s="89">
        <f>'Lösung 1'!L40</f>
        <v>1.5143603133159322E-2</v>
      </c>
      <c r="I41" s="89">
        <f>'Lösung 1'!N40</f>
        <v>3.5914179104477695E-2</v>
      </c>
      <c r="K41" s="91"/>
    </row>
    <row r="42" spans="2:11" s="2" customFormat="1" x14ac:dyDescent="0.25">
      <c r="B42" s="62"/>
      <c r="D42" s="32">
        <v>43753</v>
      </c>
      <c r="E42" s="89">
        <f>'Lösung 1'!F41</f>
        <v>-6.7428357370293845E-3</v>
      </c>
      <c r="F42" s="89">
        <f>'Lösung 1'!H41</f>
        <v>-8.4208097819817862E-3</v>
      </c>
      <c r="G42" s="89">
        <f>'Lösung 1'!J41</f>
        <v>-3.8022813688213253E-3</v>
      </c>
      <c r="H42" s="89">
        <f>'Lösung 1'!L41</f>
        <v>-7.45884773662564E-3</v>
      </c>
      <c r="I42" s="89">
        <f>'Lösung 1'!N41</f>
        <v>-3.1517334533993635E-3</v>
      </c>
      <c r="K42" s="91"/>
    </row>
    <row r="43" spans="2:11" s="2" customFormat="1" x14ac:dyDescent="0.25">
      <c r="B43" s="62"/>
      <c r="D43" s="32">
        <v>43754</v>
      </c>
      <c r="E43" s="89">
        <f>'Lösung 1'!F42</f>
        <v>-1.1314350367717108E-3</v>
      </c>
      <c r="F43" s="89">
        <f>'Lösung 1'!H42</f>
        <v>4.3043275942298287E-3</v>
      </c>
      <c r="G43" s="89">
        <f>'Lösung 1'!J42</f>
        <v>7.1131158917419057E-3</v>
      </c>
      <c r="H43" s="89">
        <f>'Lösung 1'!L42</f>
        <v>1.2438455558434924E-2</v>
      </c>
      <c r="I43" s="89">
        <f>'Lösung 1'!N42</f>
        <v>1.4905149051490429E-2</v>
      </c>
      <c r="K43" s="91"/>
    </row>
    <row r="44" spans="2:11" s="2" customFormat="1" x14ac:dyDescent="0.25">
      <c r="B44" s="62"/>
      <c r="D44" s="32">
        <v>43755</v>
      </c>
      <c r="E44" s="89">
        <f>'Lösung 1'!F43</f>
        <v>1.1327166320558302E-3</v>
      </c>
      <c r="F44" s="89">
        <f>'Lösung 1'!H43</f>
        <v>8.1084211745641177E-4</v>
      </c>
      <c r="G44" s="89">
        <f>'Lösung 1'!J43</f>
        <v>-1.5676141257536691E-2</v>
      </c>
      <c r="H44" s="89">
        <f>'Lösung 1'!L43</f>
        <v>-1.2797542871768597E-3</v>
      </c>
      <c r="I44" s="89">
        <f>'Lösung 1'!N43</f>
        <v>3.5603026257233772E-3</v>
      </c>
      <c r="K44" s="91"/>
    </row>
    <row r="45" spans="2:11" s="2" customFormat="1" x14ac:dyDescent="0.25">
      <c r="B45" s="62"/>
      <c r="D45" s="32">
        <v>43756</v>
      </c>
      <c r="E45" s="89">
        <f>'Lösung 1'!F44</f>
        <v>-1.9800113143503717E-2</v>
      </c>
      <c r="F45" s="89">
        <f>'Lösung 1'!H44</f>
        <v>-3.0092592592593226E-3</v>
      </c>
      <c r="G45" s="89">
        <f>'Lösung 1'!J44</f>
        <v>9.4504725236261855E-3</v>
      </c>
      <c r="H45" s="89">
        <f>'Lösung 1'!L44</f>
        <v>-2.3065094823166987E-3</v>
      </c>
      <c r="I45" s="89">
        <f>'Lösung 1'!N44</f>
        <v>-7.9822616407981828E-3</v>
      </c>
      <c r="K45" s="91"/>
    </row>
    <row r="46" spans="2:11" s="2" customFormat="1" x14ac:dyDescent="0.25">
      <c r="B46" s="62"/>
      <c r="D46" s="32">
        <v>43759</v>
      </c>
      <c r="E46" s="89">
        <f>'Lösung 1'!F45</f>
        <v>-8.0800307810695582E-3</v>
      </c>
      <c r="F46" s="89">
        <f>'Lösung 1'!H45</f>
        <v>-7.3136754121198022E-3</v>
      </c>
      <c r="G46" s="89">
        <f>'Lösung 1'!J45</f>
        <v>3.2940360610265174E-3</v>
      </c>
      <c r="H46" s="89">
        <f>'Lösung 1'!L45</f>
        <v>-5.6511687644489328E-3</v>
      </c>
      <c r="I46" s="89">
        <f>'Lösung 1'!N45</f>
        <v>0</v>
      </c>
      <c r="K46" s="91"/>
    </row>
    <row r="47" spans="2:11" s="2" customFormat="1" x14ac:dyDescent="0.25">
      <c r="B47" s="62"/>
      <c r="D47" s="32">
        <v>43760</v>
      </c>
      <c r="E47" s="89">
        <f>'Lösung 1'!F46</f>
        <v>-1.0667183863460106E-2</v>
      </c>
      <c r="F47" s="89">
        <f>'Lösung 1'!H46</f>
        <v>-4.3269793006666113E-3</v>
      </c>
      <c r="G47" s="89">
        <f>'Lösung 1'!J46</f>
        <v>3.4560221185397921E-4</v>
      </c>
      <c r="H47" s="89">
        <f>'Lösung 1'!L46</f>
        <v>1.1366571945233828E-2</v>
      </c>
      <c r="I47" s="89">
        <f>'Lösung 1'!N46</f>
        <v>2.3245417970496174E-2</v>
      </c>
      <c r="K47" s="91"/>
    </row>
    <row r="48" spans="2:11" s="2" customFormat="1" x14ac:dyDescent="0.25">
      <c r="B48" s="62"/>
      <c r="D48" s="32">
        <v>43761</v>
      </c>
      <c r="E48" s="89">
        <f>'Lösung 1'!F47</f>
        <v>4.7049598118016345E-3</v>
      </c>
      <c r="F48" s="89">
        <f>'Lösung 1'!H47</f>
        <v>9.5137420718816035E-3</v>
      </c>
      <c r="G48" s="89">
        <f>'Lösung 1'!J47</f>
        <v>-1.7274140611505118E-3</v>
      </c>
      <c r="H48" s="89">
        <f>'Lösung 1'!L47</f>
        <v>-2.0434227330778931E-3</v>
      </c>
      <c r="I48" s="89">
        <f>'Lösung 1'!N47</f>
        <v>0</v>
      </c>
      <c r="K48" s="91"/>
    </row>
    <row r="49" spans="2:11" s="2" customFormat="1" x14ac:dyDescent="0.25">
      <c r="B49" s="62"/>
      <c r="D49" s="32">
        <v>43762</v>
      </c>
      <c r="E49" s="89">
        <f>'Lösung 1'!F48</f>
        <v>0</v>
      </c>
      <c r="F49" s="89">
        <f>'Lösung 1'!H48</f>
        <v>-5.5846422338569068E-3</v>
      </c>
      <c r="G49" s="89">
        <f>'Lösung 1'!J48</f>
        <v>1.7304031839415757E-4</v>
      </c>
      <c r="H49" s="89">
        <f>'Lösung 1'!L48</f>
        <v>-1.5357051446120984E-3</v>
      </c>
      <c r="I49" s="89">
        <f>'Lösung 1'!N48</f>
        <v>6.9899519440803637E-3</v>
      </c>
      <c r="K49" s="91"/>
    </row>
    <row r="50" spans="2:11" s="2" customFormat="1" x14ac:dyDescent="0.25">
      <c r="B50" s="62"/>
      <c r="D50" s="32">
        <v>43763</v>
      </c>
      <c r="E50" s="89">
        <f>'Lösung 1'!F49</f>
        <v>1.482926829268294E-2</v>
      </c>
      <c r="F50" s="89">
        <f>'Lösung 1'!H49</f>
        <v>1.053001053001057E-2</v>
      </c>
      <c r="G50" s="89">
        <f>'Lösung 1'!J49</f>
        <v>6.0553633217992342E-3</v>
      </c>
      <c r="H50" s="89">
        <f>'Lösung 1'!L49</f>
        <v>4.1015124327095087E-3</v>
      </c>
      <c r="I50" s="89">
        <f>'Lösung 1'!N49</f>
        <v>8.2429501084597678E-3</v>
      </c>
      <c r="K50" s="91"/>
    </row>
    <row r="51" spans="2:11" s="2" customFormat="1" x14ac:dyDescent="0.25">
      <c r="B51" s="62"/>
      <c r="D51" s="32">
        <v>43766</v>
      </c>
      <c r="E51" s="89">
        <f>'Lösung 1'!F50</f>
        <v>6.3449336666026035E-3</v>
      </c>
      <c r="F51" s="89">
        <f>'Lösung 1'!H50</f>
        <v>6.1363899502142605E-3</v>
      </c>
      <c r="G51" s="89">
        <f>'Lösung 1'!J50</f>
        <v>1.3069647463456624E-2</v>
      </c>
      <c r="H51" s="89">
        <f>'Lösung 1'!L50</f>
        <v>-2.5529742149604795E-3</v>
      </c>
      <c r="I51" s="89">
        <f>'Lösung 1'!N50</f>
        <v>1.0757314974182419E-2</v>
      </c>
      <c r="K51" s="91"/>
    </row>
    <row r="52" spans="2:11" s="2" customFormat="1" x14ac:dyDescent="0.25">
      <c r="B52" s="62"/>
      <c r="D52" s="32">
        <v>43767</v>
      </c>
      <c r="E52" s="89">
        <f>'Lösung 1'!F51</f>
        <v>-2.1016431027895965E-3</v>
      </c>
      <c r="F52" s="89">
        <f>'Lösung 1'!H51</f>
        <v>-4.6029919447643231E-4</v>
      </c>
      <c r="G52" s="89">
        <f>'Lösung 1'!J51</f>
        <v>6.7900186725511347E-4</v>
      </c>
      <c r="H52" s="89">
        <f>'Lösung 1'!L51</f>
        <v>-5.1190171487069946E-4</v>
      </c>
      <c r="I52" s="89">
        <f>'Lösung 1'!N51</f>
        <v>1.6602809706258048E-2</v>
      </c>
      <c r="K52" s="91"/>
    </row>
    <row r="53" spans="2:11" s="2" customFormat="1" x14ac:dyDescent="0.25">
      <c r="B53" s="62"/>
      <c r="D53" s="32">
        <v>43768</v>
      </c>
      <c r="E53" s="89">
        <f>'Lösung 1'!F52</f>
        <v>2.6804518475971317E-3</v>
      </c>
      <c r="F53" s="89">
        <f>'Lösung 1'!H52</f>
        <v>8.9799677642183884E-3</v>
      </c>
      <c r="G53" s="89">
        <f>'Lösung 1'!J52</f>
        <v>-5.0890585241725184E-4</v>
      </c>
      <c r="H53" s="89">
        <f>'Lösung 1'!L52</f>
        <v>1.280409731113874E-3</v>
      </c>
      <c r="I53" s="89">
        <f>'Lösung 1'!N52</f>
        <v>2.931323283082099E-3</v>
      </c>
      <c r="K53" s="91"/>
    </row>
    <row r="54" spans="2:11" s="2" customFormat="1" x14ac:dyDescent="0.25">
      <c r="B54" s="62"/>
      <c r="D54" s="32">
        <v>43769</v>
      </c>
      <c r="E54" s="89">
        <f>'Lösung 1'!F53</f>
        <v>1.06931449303036E-2</v>
      </c>
      <c r="F54" s="89">
        <f>'Lösung 1'!H53</f>
        <v>-9.6987676859880967E-3</v>
      </c>
      <c r="G54" s="89">
        <f>'Lösung 1'!J53</f>
        <v>6.9585879158178265E-3</v>
      </c>
      <c r="H54" s="89">
        <f>'Lösung 1'!L53</f>
        <v>-7.6726342710997653E-3</v>
      </c>
      <c r="I54" s="89">
        <f>'Lösung 1'!N53</f>
        <v>-2.3799582463465585E-2</v>
      </c>
      <c r="K54" s="91"/>
    </row>
    <row r="55" spans="2:11" s="2" customFormat="1" x14ac:dyDescent="0.25">
      <c r="B55" s="62"/>
      <c r="D55" s="32">
        <v>43770</v>
      </c>
      <c r="E55" s="89">
        <f>'Lösung 1'!F54</f>
        <v>-5.1010768940110696E-3</v>
      </c>
      <c r="F55" s="89">
        <f>'Lösung 1'!H54</f>
        <v>-8.0654453278027338E-3</v>
      </c>
      <c r="G55" s="89">
        <f>'Lösung 1'!J54</f>
        <v>5.0564638462846645E-4</v>
      </c>
      <c r="H55" s="89">
        <f>'Lösung 1'!L54</f>
        <v>-6.4432989690721421E-3</v>
      </c>
      <c r="I55" s="89">
        <f>'Lösung 1'!N54</f>
        <v>-4.2771599657825954E-3</v>
      </c>
      <c r="K55" s="91"/>
    </row>
    <row r="56" spans="2:11" s="2" customFormat="1" x14ac:dyDescent="0.25">
      <c r="B56" s="62"/>
      <c r="D56" s="32">
        <v>43773</v>
      </c>
      <c r="E56" s="89">
        <f>'Lösung 1'!F55</f>
        <v>-2.6585643752372601E-3</v>
      </c>
      <c r="F56" s="89">
        <f>'Lösung 1'!H55</f>
        <v>4.1816703449877313E-3</v>
      </c>
      <c r="G56" s="89">
        <f>'Lösung 1'!J55</f>
        <v>1.3477088948785632E-3</v>
      </c>
      <c r="H56" s="89">
        <f>'Lösung 1'!L55</f>
        <v>7.7821011673151474E-4</v>
      </c>
      <c r="I56" s="89">
        <f>'Lösung 1'!N55</f>
        <v>1.0309278350515427E-2</v>
      </c>
      <c r="K56" s="91"/>
    </row>
    <row r="57" spans="2:11" s="2" customFormat="1" x14ac:dyDescent="0.25">
      <c r="B57" s="62"/>
      <c r="D57" s="32">
        <v>43774</v>
      </c>
      <c r="E57" s="89">
        <f>'Lösung 1'!F56</f>
        <v>-3.4272658035033876E-3</v>
      </c>
      <c r="F57" s="89">
        <f>'Lösung 1'!H56</f>
        <v>1.0526315789473717E-2</v>
      </c>
      <c r="G57" s="89">
        <f>'Lösung 1'!J56</f>
        <v>4.0376850605652326E-3</v>
      </c>
      <c r="H57" s="89">
        <f>'Lösung 1'!L56</f>
        <v>6.7392431311559253E-3</v>
      </c>
      <c r="I57" s="89">
        <f>'Lösung 1'!N56</f>
        <v>3.0187074829931992E-2</v>
      </c>
      <c r="K57" s="91"/>
    </row>
    <row r="58" spans="2:11" s="2" customFormat="1" x14ac:dyDescent="0.25">
      <c r="B58" s="62"/>
      <c r="D58" s="32">
        <v>43775</v>
      </c>
      <c r="E58" s="89">
        <f>'Lösung 1'!F57</f>
        <v>-8.5976308750478347E-3</v>
      </c>
      <c r="F58" s="89">
        <f>'Lösung 1'!H57</f>
        <v>-9.2719780219781001E-3</v>
      </c>
      <c r="G58" s="89">
        <f>'Lösung 1'!J57</f>
        <v>-1.4745308310991856E-2</v>
      </c>
      <c r="H58" s="89">
        <f>'Lösung 1'!L57</f>
        <v>-4.6343975283211769E-3</v>
      </c>
      <c r="I58" s="89">
        <f>'Lösung 1'!N57</f>
        <v>1.3206768468840391E-2</v>
      </c>
      <c r="K58" s="91"/>
    </row>
    <row r="59" spans="2:11" s="2" customFormat="1" x14ac:dyDescent="0.25">
      <c r="B59" s="62"/>
      <c r="D59" s="32">
        <v>43776</v>
      </c>
      <c r="E59" s="89">
        <f>'Lösung 1'!F58</f>
        <v>1.0213914048949668E-2</v>
      </c>
      <c r="F59" s="89">
        <f>'Lösung 1'!H58</f>
        <v>4.6216060080879195E-3</v>
      </c>
      <c r="G59" s="89">
        <f>'Lösung 1'!J58</f>
        <v>6.4625850340134239E-3</v>
      </c>
      <c r="H59" s="89">
        <f>'Lösung 1'!L58</f>
        <v>1.2933264355923235E-3</v>
      </c>
      <c r="I59" s="89">
        <f>'Lösung 1'!N58</f>
        <v>2.8513238289205045E-3</v>
      </c>
      <c r="K59" s="91"/>
    </row>
    <row r="60" spans="2:11" s="2" customFormat="1" x14ac:dyDescent="0.25">
      <c r="B60" s="62"/>
      <c r="D60" s="32">
        <v>43777</v>
      </c>
      <c r="E60" s="89">
        <f>'Lösung 1'!F59</f>
        <v>-6.486074017550636E-3</v>
      </c>
      <c r="F60" s="89">
        <f>'Lösung 1'!H59</f>
        <v>-5.6354226566993626E-3</v>
      </c>
      <c r="G60" s="89">
        <f>'Lösung 1'!J59</f>
        <v>3.3795201081443516E-4</v>
      </c>
      <c r="H60" s="89">
        <f>'Lösung 1'!L59</f>
        <v>1.3691552570395116E-2</v>
      </c>
      <c r="I60" s="89">
        <f>'Lösung 1'!N59</f>
        <v>1.6246953696182009E-2</v>
      </c>
      <c r="K60" s="91"/>
    </row>
    <row r="61" spans="2:11" s="2" customFormat="1" x14ac:dyDescent="0.25">
      <c r="B61" s="62"/>
      <c r="D61" s="32">
        <v>43780</v>
      </c>
      <c r="E61" s="89">
        <f>'Lösung 1'!F60</f>
        <v>-3.8402457757291675E-4</v>
      </c>
      <c r="F61" s="89">
        <f>'Lösung 1'!H60</f>
        <v>1.2028683784409022E-2</v>
      </c>
      <c r="G61" s="89">
        <f>'Lösung 1'!J60</f>
        <v>4.7297297297297369E-3</v>
      </c>
      <c r="H61" s="89">
        <f>'Lösung 1'!L60</f>
        <v>-5.6065239551478241E-3</v>
      </c>
      <c r="I61" s="89">
        <f>'Lösung 1'!N60</f>
        <v>-1.2789768185451633E-2</v>
      </c>
      <c r="K61" s="91"/>
    </row>
    <row r="62" spans="2:11" s="2" customFormat="1" x14ac:dyDescent="0.25">
      <c r="B62" s="62"/>
      <c r="D62" s="32">
        <v>43781</v>
      </c>
      <c r="E62" s="89">
        <f>'Lösung 1'!F61</f>
        <v>2.1129466000768815E-3</v>
      </c>
      <c r="F62" s="89">
        <f>'Lösung 1'!H61</f>
        <v>7.0857142857143618E-3</v>
      </c>
      <c r="G62" s="89">
        <f>'Lösung 1'!J61</f>
        <v>1.8493611297916157E-3</v>
      </c>
      <c r="H62" s="89">
        <f>'Lösung 1'!L61</f>
        <v>-5.3818554587390377E-3</v>
      </c>
      <c r="I62" s="89">
        <f>'Lösung 1'!N61</f>
        <v>-5.2631578947367474E-3</v>
      </c>
      <c r="K62" s="91"/>
    </row>
    <row r="63" spans="2:11" s="2" customFormat="1" x14ac:dyDescent="0.25">
      <c r="B63" s="62"/>
      <c r="D63" s="32">
        <v>43782</v>
      </c>
      <c r="E63" s="89">
        <f>'Lösung 1'!F62</f>
        <v>-5.3670691968564777E-3</v>
      </c>
      <c r="F63" s="89">
        <f>'Lösung 1'!H62</f>
        <v>7.7167498865182704E-3</v>
      </c>
      <c r="G63" s="89">
        <f>'Lösung 1'!J62</f>
        <v>5.0344017452608192E-4</v>
      </c>
      <c r="H63" s="89">
        <f>'Lösung 1'!L62</f>
        <v>3.6073177016231472E-3</v>
      </c>
      <c r="I63" s="89">
        <f>'Lösung 1'!N62</f>
        <v>1.6280016280016962E-3</v>
      </c>
      <c r="K63" s="91"/>
    </row>
    <row r="64" spans="2:11" s="2" customFormat="1" x14ac:dyDescent="0.25">
      <c r="B64" s="62"/>
      <c r="D64" s="32">
        <v>43783</v>
      </c>
      <c r="E64" s="89">
        <f>'Lösung 1'!F63</f>
        <v>8.2867604548082507E-3</v>
      </c>
      <c r="F64" s="89">
        <f>'Lösung 1'!H63</f>
        <v>-7.8828828828825248E-4</v>
      </c>
      <c r="G64" s="89">
        <f>'Lösung 1'!J63</f>
        <v>-6.7091580006728435E-4</v>
      </c>
      <c r="H64" s="89">
        <f>'Lösung 1'!L63</f>
        <v>-8.2156611039794214E-3</v>
      </c>
      <c r="I64" s="89">
        <f>'Lösung 1'!N63</f>
        <v>-2.1129622104835377E-2</v>
      </c>
      <c r="K64" s="91"/>
    </row>
    <row r="65" spans="2:11" s="2" customFormat="1" x14ac:dyDescent="0.25">
      <c r="B65" s="62"/>
      <c r="D65" s="32">
        <v>43784</v>
      </c>
      <c r="E65" s="89">
        <f>'Lösung 1'!F64</f>
        <v>-1.0703363914373099E-2</v>
      </c>
      <c r="F65" s="89">
        <f>'Lösung 1'!H64</f>
        <v>-5.7477741462865772E-3</v>
      </c>
      <c r="G65" s="89">
        <f>'Lösung 1'!J64</f>
        <v>-1.3091641490432959E-2</v>
      </c>
      <c r="H65" s="89">
        <f>'Lösung 1'!L64</f>
        <v>2.5886616619197333E-4</v>
      </c>
      <c r="I65" s="89">
        <f>'Lösung 1'!N64</f>
        <v>-6.2266500622664145E-3</v>
      </c>
      <c r="K65" s="91"/>
    </row>
    <row r="66" spans="2:11" s="2" customFormat="1" x14ac:dyDescent="0.25">
      <c r="B66" s="62"/>
      <c r="D66" s="32">
        <v>43787</v>
      </c>
      <c r="E66" s="89">
        <f>'Lösung 1'!F65</f>
        <v>5.2163833075735688E-3</v>
      </c>
      <c r="F66" s="89">
        <f>'Lösung 1'!H65</f>
        <v>5.44094309680343E-3</v>
      </c>
      <c r="G66" s="89">
        <f>'Lösung 1'!J65</f>
        <v>6.9727891156463606E-3</v>
      </c>
      <c r="H66" s="89">
        <f>'Lösung 1'!L65</f>
        <v>1.0610766045548781E-2</v>
      </c>
      <c r="I66" s="89">
        <f>'Lösung 1'!N65</f>
        <v>1.0442773600668254E-2</v>
      </c>
      <c r="K66" s="91"/>
    </row>
    <row r="67" spans="2:11" s="2" customFormat="1" x14ac:dyDescent="0.25">
      <c r="B67" s="62"/>
      <c r="D67" s="32">
        <v>43788</v>
      </c>
      <c r="E67" s="89">
        <f>'Lösung 1'!F66</f>
        <v>2.4985585239283292E-3</v>
      </c>
      <c r="F67" s="89">
        <f>'Lösung 1'!H66</f>
        <v>5.636978579481422E-3</v>
      </c>
      <c r="G67" s="89">
        <f>'Lösung 1'!J66</f>
        <v>1.2835669650396841E-2</v>
      </c>
      <c r="H67" s="89">
        <f>'Lösung 1'!L66</f>
        <v>-2.5608194622284142E-4</v>
      </c>
      <c r="I67" s="89">
        <f>'Lösung 1'!N66</f>
        <v>-5.3741215378256824E-3</v>
      </c>
      <c r="K67" s="91"/>
    </row>
    <row r="68" spans="2:11" s="2" customFormat="1" x14ac:dyDescent="0.25">
      <c r="B68" s="62"/>
      <c r="D68" s="32">
        <v>43789</v>
      </c>
      <c r="E68" s="89">
        <f>'Lösung 1'!F67</f>
        <v>-2.3006134969324465E-3</v>
      </c>
      <c r="F68" s="89">
        <f>'Lösung 1'!H67</f>
        <v>1.1210762331836932E-4</v>
      </c>
      <c r="G68" s="89">
        <f>'Lösung 1'!J67</f>
        <v>6.8367517091878494E-3</v>
      </c>
      <c r="H68" s="89">
        <f>'Lösung 1'!L67</f>
        <v>3.8422131147541894E-3</v>
      </c>
      <c r="I68" s="89">
        <f>'Lösung 1'!N67</f>
        <v>-2.9093931837074205E-3</v>
      </c>
      <c r="K68" s="91"/>
    </row>
    <row r="69" spans="2:11" s="2" customFormat="1" x14ac:dyDescent="0.25">
      <c r="B69" s="62"/>
      <c r="D69" s="32">
        <v>43790</v>
      </c>
      <c r="E69" s="89">
        <f>'Lösung 1'!F68</f>
        <v>2.1137586471944303E-3</v>
      </c>
      <c r="F69" s="89">
        <f>'Lösung 1'!H68</f>
        <v>7.2861786795201944E-3</v>
      </c>
      <c r="G69" s="89">
        <f>'Lösung 1'!J68</f>
        <v>2.815501821795463E-3</v>
      </c>
      <c r="H69" s="89">
        <f>'Lösung 1'!L68</f>
        <v>-2.8068384792038215E-3</v>
      </c>
      <c r="I69" s="89">
        <f>'Lösung 1'!N68</f>
        <v>-1.2505210504375475E-3</v>
      </c>
      <c r="K69" s="91"/>
    </row>
    <row r="70" spans="2:11" s="2" customFormat="1" x14ac:dyDescent="0.25">
      <c r="B70" s="62"/>
      <c r="D70" s="32">
        <v>43791</v>
      </c>
      <c r="E70" s="89">
        <f>'Lösung 1'!F69</f>
        <v>-1.035474592521568E-2</v>
      </c>
      <c r="F70" s="89">
        <f>'Lösung 1'!H69</f>
        <v>-3.1159581571332806E-3</v>
      </c>
      <c r="G70" s="89">
        <f>'Lösung 1'!J69</f>
        <v>3.3030553261781392E-4</v>
      </c>
      <c r="H70" s="89">
        <f>'Lösung 1'!L69</f>
        <v>-4.3500511770726558E-3</v>
      </c>
      <c r="I70" s="89">
        <f>'Lösung 1'!N69</f>
        <v>-5.4257095158598556E-3</v>
      </c>
      <c r="K70" s="91"/>
    </row>
    <row r="71" spans="2:11" s="2" customFormat="1" x14ac:dyDescent="0.25">
      <c r="B71" s="62"/>
      <c r="D71" s="32">
        <v>43794</v>
      </c>
      <c r="E71" s="89">
        <f>'Lösung 1'!F70</f>
        <v>-1.162565394303483E-3</v>
      </c>
      <c r="F71" s="89">
        <f>'Lösung 1'!H70</f>
        <v>2.2326412145567964E-3</v>
      </c>
      <c r="G71" s="89">
        <f>'Lösung 1'!J70</f>
        <v>-2.8066699686314367E-3</v>
      </c>
      <c r="H71" s="89">
        <f>'Lösung 1'!L70</f>
        <v>7.1960935492161315E-3</v>
      </c>
      <c r="I71" s="89">
        <f>'Lösung 1'!N70</f>
        <v>1.9723038187159148E-2</v>
      </c>
      <c r="K71" s="91"/>
    </row>
    <row r="72" spans="2:11" s="2" customFormat="1" x14ac:dyDescent="0.25">
      <c r="B72" s="62"/>
      <c r="D72" s="32">
        <v>43795</v>
      </c>
      <c r="E72" s="89">
        <f>'Lösung 1'!F71</f>
        <v>1.0863239573229988E-2</v>
      </c>
      <c r="F72" s="89">
        <f>'Lösung 1'!H71</f>
        <v>1.1806638449543438E-2</v>
      </c>
      <c r="G72" s="89">
        <f>'Lösung 1'!J71</f>
        <v>1.1754966887417284E-2</v>
      </c>
      <c r="H72" s="89">
        <f>'Lösung 1'!L71</f>
        <v>4.0826741515693765E-3</v>
      </c>
      <c r="I72" s="89">
        <f>'Lösung 1'!N71</f>
        <v>1.1522633744855959E-2</v>
      </c>
      <c r="K72" s="91"/>
    </row>
    <row r="73" spans="2:11" s="2" customFormat="1" x14ac:dyDescent="0.25">
      <c r="B73" s="62"/>
      <c r="D73" s="32">
        <v>43796</v>
      </c>
      <c r="E73" s="89">
        <f>'Lösung 1'!F72</f>
        <v>-2.1109192093647922E-3</v>
      </c>
      <c r="F73" s="89">
        <f>'Lösung 1'!H72</f>
        <v>7.2655217965653662E-3</v>
      </c>
      <c r="G73" s="89">
        <f>'Lösung 1'!J72</f>
        <v>1.3091147111765622E-2</v>
      </c>
      <c r="H73" s="89">
        <f>'Lösung 1'!L72</f>
        <v>-2.7954256670902344E-3</v>
      </c>
      <c r="I73" s="89">
        <f>'Lösung 1'!N72</f>
        <v>-1.0577705451586539E-2</v>
      </c>
      <c r="K73" s="91"/>
    </row>
    <row r="74" spans="2:11" s="2" customFormat="1" x14ac:dyDescent="0.25">
      <c r="B74" s="62"/>
      <c r="D74" s="32">
        <v>43797</v>
      </c>
      <c r="E74" s="89">
        <f>'Lösung 1'!F73</f>
        <v>3.6538461538460076E-3</v>
      </c>
      <c r="F74" s="89">
        <f>'Lösung 1'!H73</f>
        <v>6.4480874316941161E-3</v>
      </c>
      <c r="G74" s="89">
        <f>'Lösung 1'!J73</f>
        <v>-4.6842190276207285E-3</v>
      </c>
      <c r="H74" s="89">
        <f>'Lösung 1'!L73</f>
        <v>2.5484199796126372E-3</v>
      </c>
      <c r="I74" s="89">
        <f>'Lösung 1'!N73</f>
        <v>5.3453947368420351E-3</v>
      </c>
      <c r="K74" s="91"/>
    </row>
    <row r="75" spans="2:11" s="2" customFormat="1" x14ac:dyDescent="0.25">
      <c r="B75" s="62"/>
      <c r="D75" s="32">
        <v>43798</v>
      </c>
      <c r="E75" s="89">
        <f>'Lösung 1'!F74</f>
        <v>-7.6643035064183351E-4</v>
      </c>
      <c r="F75" s="89">
        <f>'Lösung 1'!H74</f>
        <v>2.7147355847541021E-3</v>
      </c>
      <c r="G75" s="89">
        <f>'Lösung 1'!J74</f>
        <v>2.9211295034079487E-3</v>
      </c>
      <c r="H75" s="89">
        <f>'Lösung 1'!L74</f>
        <v>0</v>
      </c>
      <c r="I75" s="89">
        <f>'Lösung 1'!N74</f>
        <v>-2.044989775051187E-3</v>
      </c>
      <c r="K75" s="91"/>
    </row>
    <row r="76" spans="2:11" s="2" customFormat="1" x14ac:dyDescent="0.25">
      <c r="B76" s="62"/>
      <c r="D76" s="32">
        <v>43801</v>
      </c>
      <c r="E76" s="89">
        <f>'Lösung 1'!F75</f>
        <v>-3.6433365292425357E-3</v>
      </c>
      <c r="F76" s="89">
        <f>'Lösung 1'!H75</f>
        <v>-3.0322720381199542E-3</v>
      </c>
      <c r="G76" s="89">
        <f>'Lösung 1'!J75</f>
        <v>-2.5889967637541256E-3</v>
      </c>
      <c r="H76" s="89">
        <f>'Lösung 1'!L75</f>
        <v>-2.7961362480934948E-3</v>
      </c>
      <c r="I76" s="89">
        <f>'Lösung 1'!N75</f>
        <v>-6.5573770491803574E-3</v>
      </c>
      <c r="K76" s="91"/>
    </row>
    <row r="77" spans="2:11" s="2" customFormat="1" x14ac:dyDescent="0.25">
      <c r="B77" s="62"/>
      <c r="D77" s="32">
        <v>43802</v>
      </c>
      <c r="E77" s="89">
        <f>'Lösung 1'!F76</f>
        <v>-1.3279445727482631E-2</v>
      </c>
      <c r="F77" s="89">
        <f>'Lösung 1'!H76</f>
        <v>-1.8031718444492695E-2</v>
      </c>
      <c r="G77" s="89">
        <f>'Lösung 1'!J76</f>
        <v>-1.5574302401038298E-2</v>
      </c>
      <c r="H77" s="89">
        <f>'Lösung 1'!L76</f>
        <v>-1.2235534030079043E-2</v>
      </c>
      <c r="I77" s="89">
        <f>'Lösung 1'!N76</f>
        <v>-9.4884488448843118E-3</v>
      </c>
      <c r="K77" s="91"/>
    </row>
    <row r="78" spans="2:11" s="2" customFormat="1" x14ac:dyDescent="0.25">
      <c r="B78" s="62"/>
      <c r="D78" s="32">
        <v>43803</v>
      </c>
      <c r="E78" s="89">
        <f>'Lösung 1'!F77</f>
        <v>-8.9721084454846833E-3</v>
      </c>
      <c r="F78" s="89">
        <f>'Lösung 1'!H77</f>
        <v>-1.0508849557522182E-2</v>
      </c>
      <c r="G78" s="89">
        <f>'Lösung 1'!J77</f>
        <v>-1.1206328279498967E-2</v>
      </c>
      <c r="H78" s="89">
        <f>'Lösung 1'!L77</f>
        <v>-1.1096774193548375E-2</v>
      </c>
      <c r="I78" s="89">
        <f>'Lösung 1'!N77</f>
        <v>-2.7488546438983796E-2</v>
      </c>
      <c r="K78" s="91"/>
    </row>
    <row r="79" spans="2:11" s="2" customFormat="1" x14ac:dyDescent="0.25">
      <c r="B79" s="62"/>
      <c r="D79" s="32">
        <v>43804</v>
      </c>
      <c r="E79" s="89">
        <f>'Lösung 1'!F78</f>
        <v>6.2979728399921164E-3</v>
      </c>
      <c r="F79" s="89">
        <f>'Lösung 1'!H78</f>
        <v>7.937395192845198E-3</v>
      </c>
      <c r="G79" s="89">
        <f>'Lösung 1'!J78</f>
        <v>1.0666666666666602E-2</v>
      </c>
      <c r="H79" s="89">
        <f>'Lösung 1'!L78</f>
        <v>1.9832985386221358E-2</v>
      </c>
      <c r="I79" s="89">
        <f>'Lösung 1'!N78</f>
        <v>1.2847965738757905E-2</v>
      </c>
      <c r="K79" s="91"/>
    </row>
    <row r="80" spans="2:11" s="2" customFormat="1" x14ac:dyDescent="0.25">
      <c r="B80" s="62"/>
      <c r="D80" s="32">
        <v>43805</v>
      </c>
      <c r="E80" s="89">
        <f>'Lösung 1'!F79</f>
        <v>2.738118521415922E-3</v>
      </c>
      <c r="F80" s="89">
        <f>'Lösung 1'!H79</f>
        <v>3.1055900621117516E-3</v>
      </c>
      <c r="G80" s="89">
        <f>'Lösung 1'!J79</f>
        <v>4.2875989445909646E-3</v>
      </c>
      <c r="H80" s="89">
        <f>'Lösung 1'!L79</f>
        <v>3.0706243602864891E-3</v>
      </c>
      <c r="I80" s="89">
        <f>'Lösung 1'!N79</f>
        <v>-2.5369978858350573E-3</v>
      </c>
      <c r="K80" s="91"/>
    </row>
    <row r="81" spans="2:11" s="2" customFormat="1" x14ac:dyDescent="0.25">
      <c r="B81" s="62"/>
      <c r="D81" s="32">
        <v>43808</v>
      </c>
      <c r="E81" s="89">
        <f>'Lösung 1'!F80</f>
        <v>1.3263116832455513E-2</v>
      </c>
      <c r="F81" s="89">
        <f>'Lösung 1'!H80</f>
        <v>9.2879256965945345E-3</v>
      </c>
      <c r="G81" s="89">
        <f>'Lösung 1'!J80</f>
        <v>2.7914614121511416E-3</v>
      </c>
      <c r="H81" s="89">
        <f>'Lösung 1'!L80</f>
        <v>1.1224489795918391E-2</v>
      </c>
      <c r="I81" s="89">
        <f>'Lösung 1'!N80</f>
        <v>1.2717253073336154E-2</v>
      </c>
      <c r="K81" s="91"/>
    </row>
    <row r="82" spans="2:11" s="2" customFormat="1" x14ac:dyDescent="0.25">
      <c r="B82" s="62"/>
      <c r="D82" s="32">
        <v>43809</v>
      </c>
      <c r="E82" s="89">
        <f>'Lösung 1'!F81</f>
        <v>-1.9249278152078109E-4</v>
      </c>
      <c r="F82" s="89">
        <f>'Lösung 1'!H81</f>
        <v>-1.0955302366344455E-3</v>
      </c>
      <c r="G82" s="89">
        <f>'Lösung 1'!J81</f>
        <v>-6.38611429507141E-3</v>
      </c>
      <c r="H82" s="89">
        <f>'Lösung 1'!L81</f>
        <v>-2.0181634712410634E-3</v>
      </c>
      <c r="I82" s="89">
        <f>'Lösung 1'!N81</f>
        <v>-1.2557555462536785E-3</v>
      </c>
      <c r="K82" s="91"/>
    </row>
    <row r="83" spans="2:11" s="2" customFormat="1" x14ac:dyDescent="0.25">
      <c r="B83" s="62"/>
      <c r="D83" s="32">
        <v>43810</v>
      </c>
      <c r="E83" s="89">
        <f>'Lösung 1'!F82</f>
        <v>-8.8563727377743984E-3</v>
      </c>
      <c r="F83" s="89">
        <f>'Lösung 1'!H82</f>
        <v>8.7738539153314754E-4</v>
      </c>
      <c r="G83" s="89">
        <f>'Lösung 1'!J82</f>
        <v>-1.6479894528674821E-3</v>
      </c>
      <c r="H83" s="89">
        <f>'Lösung 1'!L82</f>
        <v>-8.8473205257836307E-3</v>
      </c>
      <c r="I83" s="89">
        <f>'Lösung 1'!N82</f>
        <v>-1.0896898575020852E-2</v>
      </c>
      <c r="K83" s="91"/>
    </row>
    <row r="84" spans="2:11" s="2" customFormat="1" x14ac:dyDescent="0.25">
      <c r="B84" s="62"/>
      <c r="D84" s="32">
        <v>43811</v>
      </c>
      <c r="E84" s="89">
        <f>'Lösung 1'!F83</f>
        <v>1.1655011655011815E-3</v>
      </c>
      <c r="F84" s="89">
        <f>'Lösung 1'!H83</f>
        <v>6.5746219592366373E-4</v>
      </c>
      <c r="G84" s="89">
        <f>'Lösung 1'!J83</f>
        <v>9.9042588312969748E-4</v>
      </c>
      <c r="H84" s="89">
        <f>'Lösung 1'!L83</f>
        <v>5.1007396072422218E-4</v>
      </c>
      <c r="I84" s="89">
        <f>'Lösung 1'!N83</f>
        <v>-3.3898305084746339E-3</v>
      </c>
      <c r="K84" s="91"/>
    </row>
    <row r="85" spans="2:11" s="2" customFormat="1" x14ac:dyDescent="0.25">
      <c r="B85" s="62"/>
      <c r="D85" s="32">
        <v>43812</v>
      </c>
      <c r="E85" s="89">
        <f>'Lösung 1'!F84</f>
        <v>0</v>
      </c>
      <c r="F85" s="89">
        <f>'Lösung 1'!H84</f>
        <v>-5.4752518615852619E-4</v>
      </c>
      <c r="G85" s="89">
        <f>'Lösung 1'!J84</f>
        <v>-2.8034300791555111E-3</v>
      </c>
      <c r="H85" s="89">
        <f>'Lösung 1'!L84</f>
        <v>8.6668366046391832E-3</v>
      </c>
      <c r="I85" s="89">
        <f>'Lösung 1'!N84</f>
        <v>1.9557823129251695E-2</v>
      </c>
      <c r="K85" s="91"/>
    </row>
    <row r="86" spans="2:11" s="2" customFormat="1" x14ac:dyDescent="0.25">
      <c r="B86" s="62"/>
      <c r="D86" s="32">
        <v>43815</v>
      </c>
      <c r="E86" s="89">
        <f>'Lösung 1'!F85</f>
        <v>-1.358168412883165E-3</v>
      </c>
      <c r="F86" s="89">
        <f>'Lösung 1'!H85</f>
        <v>-6.5739016106058923E-4</v>
      </c>
      <c r="G86" s="89">
        <f>'Lösung 1'!J85</f>
        <v>-5.9533653051100366E-3</v>
      </c>
      <c r="H86" s="89">
        <f>'Lösung 1'!L85</f>
        <v>-4.0434672731867183E-3</v>
      </c>
      <c r="I86" s="89">
        <f>'Lösung 1'!N85</f>
        <v>6.6722268557131148E-3</v>
      </c>
      <c r="K86" s="91"/>
    </row>
    <row r="87" spans="2:11" s="2" customFormat="1" x14ac:dyDescent="0.25">
      <c r="B87" s="62"/>
      <c r="D87" s="32">
        <v>43816</v>
      </c>
      <c r="E87" s="89">
        <f>'Lösung 1'!F86</f>
        <v>1.2240139887313095E-2</v>
      </c>
      <c r="F87" s="89">
        <f>'Lösung 1'!H86</f>
        <v>3.5083872382415393E-3</v>
      </c>
      <c r="G87" s="89">
        <f>'Lösung 1'!J86</f>
        <v>1.1811678589253027E-2</v>
      </c>
      <c r="H87" s="89">
        <f>'Lösung 1'!L86</f>
        <v>9.3884800811976366E-3</v>
      </c>
      <c r="I87" s="89">
        <f>'Lösung 1'!N86</f>
        <v>1.9055509527754699E-2</v>
      </c>
      <c r="K87" s="91"/>
    </row>
    <row r="88" spans="2:11" s="2" customFormat="1" x14ac:dyDescent="0.25">
      <c r="B88" s="62"/>
      <c r="D88" s="32">
        <v>43817</v>
      </c>
      <c r="E88" s="89">
        <f>'Lösung 1'!F87</f>
        <v>-6.1420345489443529E-3</v>
      </c>
      <c r="F88" s="89">
        <f>'Lösung 1'!H87</f>
        <v>3.7146290833607321E-3</v>
      </c>
      <c r="G88" s="89">
        <f>'Lösung 1'!J87</f>
        <v>-1.1509371917133304E-3</v>
      </c>
      <c r="H88" s="89">
        <f>'Lösung 1'!L87</f>
        <v>5.7817998994469377E-3</v>
      </c>
      <c r="I88" s="89">
        <f>'Lösung 1'!N87</f>
        <v>1.2195121951219523E-3</v>
      </c>
      <c r="K88" s="91"/>
    </row>
    <row r="89" spans="2:11" s="2" customFormat="1" x14ac:dyDescent="0.25">
      <c r="B89" s="62"/>
      <c r="D89" s="32">
        <v>43818</v>
      </c>
      <c r="E89" s="89">
        <f>'Lösung 1'!F88</f>
        <v>4.441869447663116E-3</v>
      </c>
      <c r="F89" s="89">
        <f>'Lösung 1'!H88</f>
        <v>-3.1566343746599612E-3</v>
      </c>
      <c r="G89" s="89">
        <f>'Lösung 1'!J88</f>
        <v>1.3168724279835065E-3</v>
      </c>
      <c r="H89" s="89">
        <f>'Lösung 1'!L88</f>
        <v>2.999250187453173E-3</v>
      </c>
      <c r="I89" s="89">
        <f>'Lösung 1'!N88</f>
        <v>-2.4360535931789995E-3</v>
      </c>
      <c r="K89" s="91"/>
    </row>
    <row r="90" spans="2:11" s="2" customFormat="1" x14ac:dyDescent="0.25">
      <c r="B90" s="62"/>
      <c r="D90" s="32">
        <v>43819</v>
      </c>
      <c r="E90" s="89">
        <f>'Lösung 1'!F89</f>
        <v>9.6135358584903408E-4</v>
      </c>
      <c r="F90" s="89">
        <f>'Lösung 1'!H89</f>
        <v>6.2240663900414717E-3</v>
      </c>
      <c r="G90" s="89">
        <f>'Lösung 1'!J89</f>
        <v>1.0356731875719394E-2</v>
      </c>
      <c r="H90" s="89">
        <f>'Lösung 1'!L89</f>
        <v>-7.2265138300524612E-3</v>
      </c>
      <c r="I90" s="89">
        <f>'Lösung 1'!N89</f>
        <v>-4.4770044770044981E-3</v>
      </c>
      <c r="K90" s="91"/>
    </row>
    <row r="91" spans="2:11" s="2" customFormat="1" x14ac:dyDescent="0.25">
      <c r="B91" s="62"/>
      <c r="D91" s="32">
        <v>43822</v>
      </c>
      <c r="E91" s="89">
        <f>'Lösung 1'!F90</f>
        <v>1.9016519400691489E-2</v>
      </c>
      <c r="F91" s="89">
        <f>'Lösung 1'!H90</f>
        <v>4.9918610960391074E-3</v>
      </c>
      <c r="G91" s="89">
        <f>'Lösung 1'!J90</f>
        <v>2.05011389521641E-2</v>
      </c>
      <c r="H91" s="89">
        <f>'Lösung 1'!L90</f>
        <v>1.2299196787148636E-2</v>
      </c>
      <c r="I91" s="89">
        <f>'Lösung 1'!N90</f>
        <v>1.2264922322158256E-3</v>
      </c>
      <c r="K91" s="91"/>
    </row>
    <row r="92" spans="2:11" s="2" customFormat="1" x14ac:dyDescent="0.25">
      <c r="B92" s="62"/>
      <c r="D92" s="32">
        <v>43823</v>
      </c>
      <c r="E92" s="89">
        <f>'Lösung 1'!F91</f>
        <v>4.7125353440151674E-3</v>
      </c>
      <c r="F92" s="89">
        <f>'Lösung 1'!H91</f>
        <v>6.3708022891697524E-3</v>
      </c>
      <c r="G92" s="89">
        <f>'Lösung 1'!J91</f>
        <v>6.0586734693877098E-3</v>
      </c>
      <c r="H92" s="89">
        <f>'Lösung 1'!L91</f>
        <v>-2.2315893875527459E-3</v>
      </c>
      <c r="I92" s="89">
        <f>'Lösung 1'!N91</f>
        <v>-4.0832993058381728E-4</v>
      </c>
      <c r="K92" s="91"/>
    </row>
    <row r="93" spans="2:11" s="2" customFormat="1" x14ac:dyDescent="0.25">
      <c r="B93" s="62"/>
      <c r="D93" s="32">
        <v>43824</v>
      </c>
      <c r="E93" s="89">
        <f>'Lösung 1'!F92</f>
        <v>0</v>
      </c>
      <c r="F93" s="89">
        <f>'Lösung 1'!H92</f>
        <v>0</v>
      </c>
      <c r="G93" s="89">
        <f>'Lösung 1'!J92</f>
        <v>0</v>
      </c>
      <c r="H93" s="89">
        <f>'Lösung 1'!L92</f>
        <v>0</v>
      </c>
      <c r="I93" s="89">
        <f>'Lösung 1'!N92</f>
        <v>0</v>
      </c>
      <c r="K93" s="91"/>
    </row>
    <row r="94" spans="2:11" s="2" customFormat="1" x14ac:dyDescent="0.25">
      <c r="B94" s="62"/>
      <c r="D94" s="32">
        <v>43825</v>
      </c>
      <c r="E94" s="89">
        <f>'Lösung 1'!F93</f>
        <v>0</v>
      </c>
      <c r="F94" s="89">
        <f>'Lösung 1'!H93</f>
        <v>0</v>
      </c>
      <c r="G94" s="89">
        <f>'Lösung 1'!J93</f>
        <v>0</v>
      </c>
      <c r="H94" s="89">
        <f>'Lösung 1'!L93</f>
        <v>0</v>
      </c>
      <c r="I94" s="89">
        <f>'Lösung 1'!N93</f>
        <v>0</v>
      </c>
      <c r="K94" s="91"/>
    </row>
    <row r="95" spans="2:11" s="2" customFormat="1" x14ac:dyDescent="0.25">
      <c r="B95" s="62"/>
      <c r="D95" s="32">
        <v>43826</v>
      </c>
      <c r="E95" s="89">
        <f>'Lösung 1'!F94</f>
        <v>0</v>
      </c>
      <c r="F95" s="89">
        <f>'Lösung 1'!H94</f>
        <v>0</v>
      </c>
      <c r="G95" s="89">
        <f>'Lösung 1'!J94</f>
        <v>0</v>
      </c>
      <c r="H95" s="89">
        <f>'Lösung 1'!L94</f>
        <v>0</v>
      </c>
      <c r="I95" s="89">
        <f>'Lösung 1'!N94</f>
        <v>0</v>
      </c>
      <c r="K95" s="91"/>
    </row>
    <row r="96" spans="2:11" s="2" customFormat="1" x14ac:dyDescent="0.25">
      <c r="B96" s="62"/>
      <c r="D96" s="32">
        <v>43829</v>
      </c>
      <c r="E96" s="89">
        <f>'Lösung 1'!F95</f>
        <v>-1.8761726078798668E-3</v>
      </c>
      <c r="F96" s="89">
        <f>'Lösung 1'!H95</f>
        <v>-9.6566523605157162E-4</v>
      </c>
      <c r="G96" s="89">
        <f>'Lösung 1'!J95</f>
        <v>5.5467511885896048E-3</v>
      </c>
      <c r="H96" s="89">
        <f>'Lösung 1'!L95</f>
        <v>-3.2306163021867951E-3</v>
      </c>
      <c r="I96" s="89">
        <f>'Lösung 1'!N95</f>
        <v>-2.450980392156854E-3</v>
      </c>
      <c r="K96" s="91"/>
    </row>
    <row r="97" spans="2:11" s="2" customFormat="1" x14ac:dyDescent="0.25">
      <c r="B97" s="62"/>
      <c r="D97" s="32">
        <v>43830</v>
      </c>
      <c r="E97" s="89">
        <f>'Lösung 1'!F96</f>
        <v>-1.5225563909774475E-2</v>
      </c>
      <c r="F97" s="89">
        <f>'Lösung 1'!H96</f>
        <v>-1.2995381806465423E-2</v>
      </c>
      <c r="G97" s="89">
        <f>'Lösung 1'!J96</f>
        <v>-1.0244286840031536E-2</v>
      </c>
      <c r="H97" s="89">
        <f>'Lösung 1'!L96</f>
        <v>-9.972575417601548E-3</v>
      </c>
      <c r="I97" s="89">
        <f>'Lösung 1'!N96</f>
        <v>1.2285012285011554E-3</v>
      </c>
      <c r="K97" s="91"/>
    </row>
    <row r="98" spans="2:11" s="2" customFormat="1" x14ac:dyDescent="0.25">
      <c r="B98" s="62"/>
      <c r="D98" s="32">
        <v>43831</v>
      </c>
      <c r="E98" s="89">
        <f>'Lösung 1'!F97</f>
        <v>0</v>
      </c>
      <c r="F98" s="89">
        <f>'Lösung 1'!H97</f>
        <v>0</v>
      </c>
      <c r="G98" s="89">
        <f>'Lösung 1'!J97</f>
        <v>0</v>
      </c>
      <c r="H98" s="89">
        <f>'Lösung 1'!L97</f>
        <v>0</v>
      </c>
      <c r="I98" s="89">
        <f>'Lösung 1'!N97</f>
        <v>0</v>
      </c>
      <c r="K98" s="91"/>
    </row>
    <row r="99" spans="2:11" s="2" customFormat="1" x14ac:dyDescent="0.25">
      <c r="B99" s="62"/>
      <c r="D99" s="32">
        <v>43832</v>
      </c>
      <c r="E99" s="89">
        <f>'Lösung 1'!F98</f>
        <v>0</v>
      </c>
      <c r="F99" s="89">
        <f>'Lösung 1'!H98</f>
        <v>0</v>
      </c>
      <c r="G99" s="89">
        <f>'Lösung 1'!J98</f>
        <v>0</v>
      </c>
      <c r="H99" s="89">
        <f>'Lösung 1'!L98</f>
        <v>0</v>
      </c>
      <c r="I99" s="89">
        <f>'Lösung 1'!N98</f>
        <v>0</v>
      </c>
      <c r="K99" s="91"/>
    </row>
    <row r="100" spans="2:11" s="2" customFormat="1" x14ac:dyDescent="0.25">
      <c r="B100" s="62"/>
      <c r="D100" s="32">
        <v>43833</v>
      </c>
      <c r="E100" s="89">
        <f>'Lösung 1'!F99</f>
        <v>0</v>
      </c>
      <c r="F100" s="89">
        <f>'Lösung 1'!H99</f>
        <v>0</v>
      </c>
      <c r="G100" s="89">
        <f>'Lösung 1'!J99</f>
        <v>0</v>
      </c>
      <c r="H100" s="89">
        <f>'Lösung 1'!L99</f>
        <v>0</v>
      </c>
      <c r="I100" s="89">
        <f>'Lösung 1'!N99</f>
        <v>0</v>
      </c>
      <c r="K100" s="91"/>
    </row>
    <row r="101" spans="2:11" s="2" customFormat="1" x14ac:dyDescent="0.25">
      <c r="B101" s="62"/>
      <c r="D101" s="32">
        <v>43836</v>
      </c>
      <c r="E101" s="89">
        <f>'Lösung 1'!F100</f>
        <v>1.4697461347585428E-2</v>
      </c>
      <c r="F101" s="89">
        <f>'Lösung 1'!H100</f>
        <v>4.1349292709467189E-3</v>
      </c>
      <c r="G101" s="89">
        <f>'Lösung 1'!J100</f>
        <v>6.6878980891720285E-3</v>
      </c>
      <c r="H101" s="89">
        <f>'Lösung 1'!L100</f>
        <v>1.3346764039284809E-2</v>
      </c>
      <c r="I101" s="89">
        <f>'Lösung 1'!N100</f>
        <v>1.2269938650306678E-2</v>
      </c>
      <c r="K101" s="91"/>
    </row>
    <row r="102" spans="2:11" s="2" customFormat="1" x14ac:dyDescent="0.25">
      <c r="B102" s="62"/>
      <c r="D102" s="32">
        <v>43837</v>
      </c>
      <c r="E102" s="89">
        <f>'Lösung 1'!F101</f>
        <v>-5.6433408577871713E-4</v>
      </c>
      <c r="F102" s="89">
        <f>'Lösung 1'!H101</f>
        <v>-2.0589510186389548E-3</v>
      </c>
      <c r="G102" s="89">
        <f>'Lösung 1'!J101</f>
        <v>-1.1072445428662592E-3</v>
      </c>
      <c r="H102" s="89">
        <f>'Lösung 1'!L101</f>
        <v>-5.715705765407475E-3</v>
      </c>
      <c r="I102" s="89">
        <f>'Lösung 1'!N101</f>
        <v>-6.8686868686869129E-3</v>
      </c>
      <c r="K102" s="91"/>
    </row>
    <row r="103" spans="2:11" s="2" customFormat="1" x14ac:dyDescent="0.25">
      <c r="B103" s="62"/>
      <c r="D103" s="32">
        <v>43838</v>
      </c>
      <c r="E103" s="89">
        <f>'Lösung 1'!F102</f>
        <v>-9.9755317146621447E-3</v>
      </c>
      <c r="F103" s="89">
        <f>'Lösung 1'!H102</f>
        <v>2.7147355847541021E-3</v>
      </c>
      <c r="G103" s="89">
        <f>'Lösung 1'!J102</f>
        <v>1.2668250197940267E-3</v>
      </c>
      <c r="H103" s="89">
        <f>'Lösung 1'!L102</f>
        <v>3.9990002499374899E-3</v>
      </c>
      <c r="I103" s="89">
        <f>'Lösung 1'!N102</f>
        <v>2.6444263628966791E-2</v>
      </c>
      <c r="K103" s="91"/>
    </row>
    <row r="104" spans="2:11" s="2" customFormat="1" x14ac:dyDescent="0.25">
      <c r="B104" s="62"/>
      <c r="D104" s="32">
        <v>43839</v>
      </c>
      <c r="E104" s="89">
        <f>'Lösung 1'!F103</f>
        <v>-1.6159695817490549E-2</v>
      </c>
      <c r="F104" s="89">
        <f>'Lösung 1'!H103</f>
        <v>-5.3064760667100863E-3</v>
      </c>
      <c r="G104" s="89">
        <f>'Lösung 1'!J103</f>
        <v>7.907638779061088E-4</v>
      </c>
      <c r="H104" s="89">
        <f>'Lösung 1'!L103</f>
        <v>-1.4936519790887948E-3</v>
      </c>
      <c r="I104" s="89">
        <f>'Lösung 1'!N103</f>
        <v>7.1343638525565023E-3</v>
      </c>
      <c r="K104" s="91"/>
    </row>
    <row r="105" spans="2:11" s="2" customFormat="1" x14ac:dyDescent="0.25">
      <c r="B105" s="62"/>
      <c r="D105" s="32">
        <v>43840</v>
      </c>
      <c r="E105" s="89">
        <f>'Lösung 1'!F104</f>
        <v>-4.0579710144927894E-3</v>
      </c>
      <c r="F105" s="89">
        <f>'Lösung 1'!H104</f>
        <v>5.5525313010342803E-3</v>
      </c>
      <c r="G105" s="89">
        <f>'Lösung 1'!J104</f>
        <v>4.2667509481668642E-3</v>
      </c>
      <c r="H105" s="89">
        <f>'Lösung 1'!L104</f>
        <v>-3.7397157816005944E-3</v>
      </c>
      <c r="I105" s="89">
        <f>'Lösung 1'!N104</f>
        <v>-7.8709169618262909E-4</v>
      </c>
      <c r="K105" s="91"/>
    </row>
    <row r="106" spans="2:11" s="2" customFormat="1" x14ac:dyDescent="0.25">
      <c r="B106" s="62"/>
      <c r="D106" s="32">
        <v>43843</v>
      </c>
      <c r="E106" s="89">
        <f>'Lösung 1'!F105</f>
        <v>-1.358168412883165E-3</v>
      </c>
      <c r="F106" s="89">
        <f>'Lösung 1'!H105</f>
        <v>-7.7955825032481885E-3</v>
      </c>
      <c r="G106" s="89">
        <f>'Lösung 1'!J105</f>
        <v>8.3398898505113728E-3</v>
      </c>
      <c r="H106" s="89">
        <f>'Lösung 1'!L105</f>
        <v>1.7517517517517955E-3</v>
      </c>
      <c r="I106" s="89">
        <f>'Lösung 1'!N105</f>
        <v>-2.7569909413155402E-3</v>
      </c>
      <c r="K106" s="91"/>
    </row>
    <row r="107" spans="2:11" s="2" customFormat="1" x14ac:dyDescent="0.25">
      <c r="B107" s="62"/>
      <c r="D107" s="32">
        <v>43844</v>
      </c>
      <c r="E107" s="89">
        <f>'Lösung 1'!F106</f>
        <v>5.8286380415777383E-3</v>
      </c>
      <c r="F107" s="89">
        <f>'Lösung 1'!H106</f>
        <v>-6.4382365779136475E-3</v>
      </c>
      <c r="G107" s="89">
        <f>'Lösung 1'!J106</f>
        <v>-3.9013732833957926E-3</v>
      </c>
      <c r="H107" s="89">
        <f>'Lösung 1'!L106</f>
        <v>-5.4958780914313721E-3</v>
      </c>
      <c r="I107" s="89">
        <f>'Lösung 1'!N106</f>
        <v>-3.1595576619274368E-3</v>
      </c>
      <c r="K107" s="91"/>
    </row>
    <row r="108" spans="2:11" s="2" customFormat="1" x14ac:dyDescent="0.25">
      <c r="B108" s="62"/>
      <c r="D108" s="32">
        <v>43845</v>
      </c>
      <c r="E108" s="89">
        <f>'Lösung 1'!F107</f>
        <v>-1.1589723778250294E-3</v>
      </c>
      <c r="F108" s="89">
        <f>'Lösung 1'!H107</f>
        <v>2.3064250411861664E-3</v>
      </c>
      <c r="G108" s="89">
        <f>'Lösung 1'!J107</f>
        <v>-3.4466551778159493E-3</v>
      </c>
      <c r="H108" s="89">
        <f>'Lösung 1'!L107</f>
        <v>4.5214770158250595E-3</v>
      </c>
      <c r="I108" s="89">
        <f>'Lösung 1'!N107</f>
        <v>1.109350237717921E-2</v>
      </c>
      <c r="K108" s="91"/>
    </row>
    <row r="109" spans="2:11" s="2" customFormat="1" x14ac:dyDescent="0.25">
      <c r="B109" s="62"/>
      <c r="D109" s="32">
        <v>43846</v>
      </c>
      <c r="E109" s="89">
        <f>'Lösung 1'!F108</f>
        <v>3.8677238445175011E-3</v>
      </c>
      <c r="F109" s="89">
        <f>'Lösung 1'!H108</f>
        <v>4.4926583388120722E-3</v>
      </c>
      <c r="G109" s="89">
        <f>'Lösung 1'!J108</f>
        <v>7.2315673636220712E-3</v>
      </c>
      <c r="H109" s="89">
        <f>'Lösung 1'!L108</f>
        <v>-1.3503375843960885E-2</v>
      </c>
      <c r="I109" s="89">
        <f>'Lösung 1'!N108</f>
        <v>-1.0188087774294585E-2</v>
      </c>
      <c r="K109" s="91"/>
    </row>
    <row r="110" spans="2:11" s="2" customFormat="1" x14ac:dyDescent="0.25">
      <c r="B110" s="62"/>
      <c r="D110" s="32">
        <v>43847</v>
      </c>
      <c r="E110" s="89">
        <f>'Lösung 1'!F109</f>
        <v>1.040261991909075E-2</v>
      </c>
      <c r="F110" s="89">
        <f>'Lösung 1'!H109</f>
        <v>-4.3634776917211848E-4</v>
      </c>
      <c r="G110" s="89">
        <f>'Lösung 1'!J109</f>
        <v>1.8729514593411878E-3</v>
      </c>
      <c r="H110" s="89">
        <f>'Lösung 1'!L109</f>
        <v>6.590621039290312E-3</v>
      </c>
      <c r="I110" s="89">
        <f>'Lösung 1'!N109</f>
        <v>3.5629453681709222E-3</v>
      </c>
      <c r="K110" s="91"/>
    </row>
    <row r="111" spans="2:11" s="2" customFormat="1" x14ac:dyDescent="0.25">
      <c r="B111" s="62"/>
      <c r="D111" s="32">
        <v>43850</v>
      </c>
      <c r="E111" s="89">
        <f>'Lösung 1'!F110</f>
        <v>1.601525262154424E-2</v>
      </c>
      <c r="F111" s="89">
        <f>'Lösung 1'!H110</f>
        <v>1.2550474735348649E-2</v>
      </c>
      <c r="G111" s="89">
        <f>'Lösung 1'!J110</f>
        <v>2.1810250817884347E-2</v>
      </c>
      <c r="H111" s="89">
        <f>'Lösung 1'!L110</f>
        <v>1.3850415512465464E-2</v>
      </c>
      <c r="I111" s="89">
        <f>'Lösung 1'!N110</f>
        <v>4.7337278106507341E-3</v>
      </c>
      <c r="K111" s="91"/>
    </row>
    <row r="112" spans="2:11" s="2" customFormat="1" x14ac:dyDescent="0.25">
      <c r="B112" s="62"/>
      <c r="D112" s="32">
        <v>43851</v>
      </c>
      <c r="E112" s="89">
        <f>'Lösung 1'!F111</f>
        <v>3.0024394820793443E-3</v>
      </c>
      <c r="F112" s="89">
        <f>'Lösung 1'!H111</f>
        <v>-6.4669109721926521E-4</v>
      </c>
      <c r="G112" s="89">
        <f>'Lösung 1'!J111</f>
        <v>6.0984906235694858E-4</v>
      </c>
      <c r="H112" s="89">
        <f>'Lösung 1'!L111</f>
        <v>1.1674118231495223E-2</v>
      </c>
      <c r="I112" s="89">
        <f>'Lösung 1'!N111</f>
        <v>5.496662740479108E-3</v>
      </c>
      <c r="K112" s="91"/>
    </row>
    <row r="113" spans="2:14" s="2" customFormat="1" x14ac:dyDescent="0.25">
      <c r="B113" s="62"/>
      <c r="D113" s="32">
        <v>43852</v>
      </c>
      <c r="E113" s="89">
        <f>'Lösung 1'!F112</f>
        <v>1.3657623947614494E-2</v>
      </c>
      <c r="F113" s="89">
        <f>'Lösung 1'!H112</f>
        <v>1.8334771354615587E-3</v>
      </c>
      <c r="G113" s="89">
        <f>'Lösung 1'!J112</f>
        <v>5.6376657016607989E-3</v>
      </c>
      <c r="H113" s="89">
        <f>'Lösung 1'!L112</f>
        <v>9.8207709305175861E-4</v>
      </c>
      <c r="I113" s="89">
        <f>'Lösung 1'!N112</f>
        <v>-4.5294806716126512E-2</v>
      </c>
      <c r="K113" s="91"/>
    </row>
    <row r="114" spans="2:14" s="2" customFormat="1" x14ac:dyDescent="0.25">
      <c r="B114" s="62"/>
      <c r="D114" s="32">
        <v>43853</v>
      </c>
      <c r="E114" s="89">
        <f>'Lösung 1'!F113</f>
        <v>3.8759689922480689E-3</v>
      </c>
      <c r="F114" s="89">
        <f>'Lösung 1'!H113</f>
        <v>-7.9664118850252263E-3</v>
      </c>
      <c r="G114" s="89">
        <f>'Lösung 1'!J113</f>
        <v>1.2121212121212199E-3</v>
      </c>
      <c r="H114" s="89">
        <f>'Lösung 1'!L113</f>
        <v>-4.905567819475376E-4</v>
      </c>
      <c r="I114" s="89">
        <f>'Lösung 1'!N113</f>
        <v>1.3496932515337567E-2</v>
      </c>
      <c r="K114" s="91"/>
    </row>
    <row r="115" spans="2:14" s="2" customFormat="1" x14ac:dyDescent="0.25">
      <c r="B115" s="62"/>
      <c r="D115" s="32">
        <v>43854</v>
      </c>
      <c r="E115" s="89">
        <f>'Lösung 1'!F114</f>
        <v>-4.0448611877182961E-3</v>
      </c>
      <c r="F115" s="89">
        <f>'Lösung 1'!H114</f>
        <v>-3.5811177428107799E-3</v>
      </c>
      <c r="G115" s="89">
        <f>'Lösung 1'!J114</f>
        <v>-9.0799031476997971E-3</v>
      </c>
      <c r="H115" s="89">
        <f>'Lösung 1'!L114</f>
        <v>-1.2269938650306678E-3</v>
      </c>
      <c r="I115" s="89">
        <f>'Lösung 1'!N114</f>
        <v>-8.8781275221954115E-3</v>
      </c>
      <c r="K115" s="91"/>
    </row>
    <row r="116" spans="2:14" s="2" customFormat="1" x14ac:dyDescent="0.25">
      <c r="B116" s="62"/>
      <c r="D116" s="32">
        <v>43857</v>
      </c>
      <c r="E116" s="89">
        <f>'Lösung 1'!F115</f>
        <v>5.1689126822964671E-3</v>
      </c>
      <c r="F116" s="89">
        <f>'Lösung 1'!H115</f>
        <v>-2.9405358309736451E-3</v>
      </c>
      <c r="G116" s="89">
        <f>'Lösung 1'!J115</f>
        <v>-1.1912034208918731E-2</v>
      </c>
      <c r="H116" s="89">
        <f>'Lösung 1'!L115</f>
        <v>1.4742014742014753E-2</v>
      </c>
      <c r="I116" s="89">
        <f>'Lösung 1'!N115</f>
        <v>9.3648208469054861E-3</v>
      </c>
      <c r="K116" s="91"/>
    </row>
    <row r="117" spans="2:14" s="2" customFormat="1" x14ac:dyDescent="0.25">
      <c r="B117" s="62"/>
      <c r="D117" s="32">
        <v>43858</v>
      </c>
      <c r="E117" s="89">
        <f>'Lösung 1'!F116</f>
        <v>-8.9990817263544409E-3</v>
      </c>
      <c r="F117" s="89">
        <f>'Lösung 1'!H116</f>
        <v>-9.1753140360458785E-3</v>
      </c>
      <c r="G117" s="89">
        <f>'Lösung 1'!J116</f>
        <v>-1.4683153013910322E-2</v>
      </c>
      <c r="H117" s="89">
        <f>'Lösung 1'!L116</f>
        <v>-2.4213075060532718E-2</v>
      </c>
      <c r="I117" s="89">
        <f>'Lösung 1'!N116</f>
        <v>-2.5010084711577174E-2</v>
      </c>
      <c r="K117" s="91"/>
    </row>
    <row r="118" spans="2:14" s="2" customFormat="1" x14ac:dyDescent="0.25">
      <c r="B118" s="62"/>
      <c r="E118" s="88"/>
    </row>
    <row r="119" spans="2:14" s="2" customFormat="1" x14ac:dyDescent="0.25">
      <c r="B119" s="62"/>
    </row>
    <row r="120" spans="2:14" s="2" customFormat="1" x14ac:dyDescent="0.25">
      <c r="B120" s="62"/>
      <c r="D120" s="107" t="s">
        <v>51</v>
      </c>
      <c r="E120" s="107"/>
      <c r="F120" s="107"/>
      <c r="G120" s="107"/>
      <c r="H120" s="107"/>
      <c r="I120" s="39"/>
      <c r="J120" s="39"/>
      <c r="K120" s="40"/>
      <c r="L120" s="40"/>
      <c r="M120" s="40"/>
      <c r="N120" s="40"/>
    </row>
    <row r="121" spans="2:14" s="2" customFormat="1" x14ac:dyDescent="0.25">
      <c r="B121" s="62"/>
      <c r="D121" s="108" t="s">
        <v>54</v>
      </c>
      <c r="E121" s="108"/>
      <c r="F121" s="108"/>
      <c r="G121" s="108"/>
      <c r="H121" s="108"/>
      <c r="I121" s="108"/>
      <c r="J121" s="108"/>
      <c r="K121" s="41"/>
      <c r="L121" s="56"/>
      <c r="M121" s="41"/>
      <c r="N121" s="56"/>
    </row>
    <row r="122" spans="2:14" s="2" customFormat="1" x14ac:dyDescent="0.25">
      <c r="B122" s="62"/>
    </row>
    <row r="123" spans="2:14" s="2" customFormat="1" x14ac:dyDescent="0.25">
      <c r="B123" s="62"/>
    </row>
    <row r="124" spans="2:14" s="2" customFormat="1" x14ac:dyDescent="0.25">
      <c r="B124" s="62"/>
      <c r="E124" s="94" t="s">
        <v>38</v>
      </c>
      <c r="F124" s="68" t="s">
        <v>39</v>
      </c>
      <c r="G124" s="68" t="s">
        <v>56</v>
      </c>
      <c r="H124" s="68" t="s">
        <v>41</v>
      </c>
      <c r="I124" s="69" t="s">
        <v>42</v>
      </c>
    </row>
    <row r="125" spans="2:14" s="2" customFormat="1" x14ac:dyDescent="0.25">
      <c r="B125" s="62"/>
      <c r="D125" s="93" t="s">
        <v>57</v>
      </c>
      <c r="E125" s="79"/>
      <c r="F125" s="79"/>
      <c r="G125" s="79"/>
      <c r="H125" s="79"/>
      <c r="I125" s="79"/>
    </row>
    <row r="126" spans="2:14" s="2" customFormat="1" x14ac:dyDescent="0.25">
      <c r="B126" s="62"/>
    </row>
    <row r="127" spans="2:14" s="2" customFormat="1" x14ac:dyDescent="0.25">
      <c r="B127" s="62"/>
      <c r="E127" s="94" t="s">
        <v>43</v>
      </c>
      <c r="F127" s="68" t="s">
        <v>44</v>
      </c>
      <c r="G127" s="68" t="s">
        <v>45</v>
      </c>
      <c r="H127" s="68" t="s">
        <v>46</v>
      </c>
      <c r="I127" s="69" t="s">
        <v>47</v>
      </c>
    </row>
    <row r="128" spans="2:14" s="2" customFormat="1" x14ac:dyDescent="0.25">
      <c r="B128" s="62"/>
      <c r="D128" s="93" t="s">
        <v>57</v>
      </c>
      <c r="E128" s="79"/>
      <c r="F128" s="79"/>
      <c r="G128" s="79"/>
      <c r="H128" s="79"/>
      <c r="I128" s="79"/>
    </row>
    <row r="129" spans="2:14" s="2" customFormat="1" x14ac:dyDescent="0.25">
      <c r="B129" s="62"/>
    </row>
    <row r="130" spans="2:14" s="2" customFormat="1" x14ac:dyDescent="0.25">
      <c r="B130" s="62"/>
      <c r="E130" s="95" t="s">
        <v>57</v>
      </c>
    </row>
    <row r="131" spans="2:14" s="2" customFormat="1" x14ac:dyDescent="0.25">
      <c r="B131" s="62"/>
      <c r="D131" s="94" t="s">
        <v>57</v>
      </c>
      <c r="E131" s="79"/>
    </row>
    <row r="132" spans="2:14" s="2" customFormat="1" x14ac:dyDescent="0.25">
      <c r="B132" s="62"/>
    </row>
    <row r="133" spans="2:14" s="2" customFormat="1" x14ac:dyDescent="0.25">
      <c r="B133" s="62"/>
    </row>
    <row r="134" spans="2:14" s="2" customFormat="1" x14ac:dyDescent="0.25">
      <c r="B134" s="62"/>
    </row>
    <row r="135" spans="2:14" s="2" customFormat="1" x14ac:dyDescent="0.25">
      <c r="B135" s="62"/>
      <c r="D135" s="107" t="s">
        <v>58</v>
      </c>
      <c r="E135" s="107"/>
      <c r="F135" s="107"/>
      <c r="G135" s="107"/>
      <c r="H135" s="107"/>
      <c r="I135" s="39"/>
      <c r="J135" s="39"/>
      <c r="K135" s="40"/>
      <c r="L135" s="40"/>
      <c r="M135" s="40"/>
      <c r="N135" s="40"/>
    </row>
    <row r="136" spans="2:14" s="2" customFormat="1" x14ac:dyDescent="0.25">
      <c r="B136" s="62"/>
      <c r="D136" s="108" t="s">
        <v>59</v>
      </c>
      <c r="E136" s="108"/>
      <c r="F136" s="108"/>
      <c r="G136" s="108"/>
      <c r="H136" s="108"/>
      <c r="I136" s="108"/>
      <c r="J136" s="108"/>
      <c r="K136" s="41"/>
      <c r="L136" s="56"/>
      <c r="M136" s="41"/>
      <c r="N136" s="56"/>
    </row>
    <row r="137" spans="2:14" s="2" customFormat="1" x14ac:dyDescent="0.25">
      <c r="B137" s="62"/>
    </row>
    <row r="138" spans="2:14" s="2" customFormat="1" x14ac:dyDescent="0.25">
      <c r="B138" s="62"/>
    </row>
    <row r="139" spans="2:14" s="2" customFormat="1" ht="16.5" thickBot="1" x14ac:dyDescent="0.3">
      <c r="B139" s="62"/>
      <c r="D139" s="109" t="s">
        <v>60</v>
      </c>
      <c r="E139" s="109"/>
      <c r="F139" s="109"/>
      <c r="G139" s="109"/>
      <c r="H139" s="109"/>
      <c r="I139" s="109"/>
    </row>
    <row r="140" spans="2:14" s="2" customFormat="1" ht="17.100000000000001" customHeight="1" thickBot="1" x14ac:dyDescent="0.3">
      <c r="B140" s="62"/>
      <c r="D140" s="110" t="s">
        <v>61</v>
      </c>
      <c r="E140" s="111"/>
      <c r="H140" s="110" t="s">
        <v>62</v>
      </c>
      <c r="I140" s="111"/>
      <c r="K140" s="99" t="s">
        <v>63</v>
      </c>
      <c r="L140" s="112" t="s">
        <v>73</v>
      </c>
      <c r="M140" s="112"/>
      <c r="N140" s="100">
        <v>0.2</v>
      </c>
    </row>
    <row r="141" spans="2:14" s="2" customFormat="1" x14ac:dyDescent="0.25">
      <c r="B141" s="62"/>
      <c r="D141" s="64" t="s">
        <v>38</v>
      </c>
      <c r="E141" s="96"/>
      <c r="H141" s="64" t="s">
        <v>38</v>
      </c>
      <c r="I141" s="96"/>
      <c r="K141" s="98"/>
      <c r="L141" s="112"/>
      <c r="M141" s="112"/>
      <c r="N141" s="100">
        <v>0.2</v>
      </c>
    </row>
    <row r="142" spans="2:14" s="2" customFormat="1" x14ac:dyDescent="0.25">
      <c r="B142" s="62"/>
      <c r="D142" s="64" t="s">
        <v>39</v>
      </c>
      <c r="E142" s="97"/>
      <c r="H142" s="64" t="s">
        <v>39</v>
      </c>
      <c r="I142" s="97"/>
      <c r="K142" s="98"/>
      <c r="L142" s="112"/>
      <c r="M142" s="112"/>
      <c r="N142" s="100">
        <v>0.2</v>
      </c>
    </row>
    <row r="143" spans="2:14" s="2" customFormat="1" x14ac:dyDescent="0.25">
      <c r="B143" s="62"/>
      <c r="D143" s="64" t="s">
        <v>40</v>
      </c>
      <c r="E143" s="97"/>
      <c r="H143" s="64" t="s">
        <v>40</v>
      </c>
      <c r="I143" s="97"/>
      <c r="K143" s="98"/>
      <c r="L143" s="112"/>
      <c r="M143" s="112"/>
      <c r="N143" s="100">
        <v>0.2</v>
      </c>
    </row>
    <row r="144" spans="2:14" s="2" customFormat="1" x14ac:dyDescent="0.25">
      <c r="B144" s="62"/>
      <c r="D144" s="64" t="s">
        <v>41</v>
      </c>
      <c r="E144" s="97"/>
      <c r="H144" s="64" t="s">
        <v>41</v>
      </c>
      <c r="I144" s="97"/>
      <c r="K144" s="98"/>
      <c r="L144" s="112"/>
      <c r="M144" s="112"/>
      <c r="N144" s="100">
        <v>0.2</v>
      </c>
    </row>
    <row r="145" spans="2:14" s="2" customFormat="1" x14ac:dyDescent="0.25">
      <c r="B145" s="62"/>
      <c r="D145" s="66" t="s">
        <v>42</v>
      </c>
      <c r="E145" s="97"/>
      <c r="H145" s="66" t="s">
        <v>42</v>
      </c>
      <c r="I145" s="97"/>
      <c r="K145" s="98"/>
      <c r="L145" s="112"/>
      <c r="M145" s="112"/>
      <c r="N145" s="100"/>
    </row>
    <row r="146" spans="2:14" s="2" customFormat="1" x14ac:dyDescent="0.25">
      <c r="B146" s="62"/>
    </row>
    <row r="147" spans="2:14" s="2" customFormat="1" x14ac:dyDescent="0.25"/>
    <row r="148" spans="2:14" s="2" customFormat="1" x14ac:dyDescent="0.25"/>
    <row r="149" spans="2:14" s="2" customFormat="1" x14ac:dyDescent="0.25"/>
    <row r="150" spans="2:14" s="2" customFormat="1" x14ac:dyDescent="0.25"/>
    <row r="151" spans="2:14" s="2" customFormat="1" x14ac:dyDescent="0.25"/>
    <row r="152" spans="2:14" s="2" customFormat="1" x14ac:dyDescent="0.25"/>
    <row r="153" spans="2:14" s="2" customFormat="1" x14ac:dyDescent="0.25"/>
    <row r="154" spans="2:14" s="2" customFormat="1" x14ac:dyDescent="0.25"/>
    <row r="155" spans="2:14" s="2" customFormat="1" x14ac:dyDescent="0.25"/>
    <row r="156" spans="2:14" s="2" customFormat="1" x14ac:dyDescent="0.25"/>
    <row r="157" spans="2:14" s="2" customFormat="1" x14ac:dyDescent="0.25"/>
    <row r="158" spans="2:14" s="2" customFormat="1" x14ac:dyDescent="0.25"/>
    <row r="159" spans="2:14" s="2" customFormat="1" x14ac:dyDescent="0.25"/>
    <row r="160" spans="2:14"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row r="215" s="2" customFormat="1" x14ac:dyDescent="0.25"/>
    <row r="216" s="2" customFormat="1" x14ac:dyDescent="0.25"/>
    <row r="217" s="2" customFormat="1" x14ac:dyDescent="0.25"/>
    <row r="218" s="2" customFormat="1" x14ac:dyDescent="0.25"/>
    <row r="219" s="2" customFormat="1" x14ac:dyDescent="0.25"/>
    <row r="220" s="2" customFormat="1" x14ac:dyDescent="0.25"/>
    <row r="221" s="2" customFormat="1" x14ac:dyDescent="0.25"/>
    <row r="222" s="2" customFormat="1" x14ac:dyDescent="0.25"/>
    <row r="223" s="2" customFormat="1" x14ac:dyDescent="0.25"/>
    <row r="224" s="2" customFormat="1" x14ac:dyDescent="0.25"/>
    <row r="225" s="2" customFormat="1" x14ac:dyDescent="0.25"/>
    <row r="226" s="2" customFormat="1" x14ac:dyDescent="0.25"/>
    <row r="227" s="2" customFormat="1" x14ac:dyDescent="0.25"/>
    <row r="228" s="2" customFormat="1" x14ac:dyDescent="0.25"/>
    <row r="229" s="2" customFormat="1" x14ac:dyDescent="0.25"/>
    <row r="230" s="2" customFormat="1" x14ac:dyDescent="0.25"/>
    <row r="231" s="2" customFormat="1" x14ac:dyDescent="0.25"/>
    <row r="232" s="2" customFormat="1" x14ac:dyDescent="0.25"/>
    <row r="233" s="2" customFormat="1" x14ac:dyDescent="0.25"/>
    <row r="234" s="2" customFormat="1" x14ac:dyDescent="0.25"/>
    <row r="235" s="2" customFormat="1" x14ac:dyDescent="0.25"/>
    <row r="236" s="2" customFormat="1" x14ac:dyDescent="0.25"/>
    <row r="237" s="2" customFormat="1" x14ac:dyDescent="0.25"/>
    <row r="238" s="2" customFormat="1" x14ac:dyDescent="0.25"/>
    <row r="239" s="2" customFormat="1" x14ac:dyDescent="0.25"/>
    <row r="240" s="2" customFormat="1" x14ac:dyDescent="0.25"/>
    <row r="241" s="2" customFormat="1" x14ac:dyDescent="0.25"/>
    <row r="242" s="2" customFormat="1" x14ac:dyDescent="0.25"/>
    <row r="243" s="2" customFormat="1" x14ac:dyDescent="0.25"/>
    <row r="244" s="2" customFormat="1" x14ac:dyDescent="0.25"/>
    <row r="245" s="2" customFormat="1" x14ac:dyDescent="0.25"/>
    <row r="246" s="2" customFormat="1" x14ac:dyDescent="0.25"/>
    <row r="247" s="2" customFormat="1" x14ac:dyDescent="0.25"/>
    <row r="248" s="2" customFormat="1" x14ac:dyDescent="0.25"/>
    <row r="249" s="2" customFormat="1" x14ac:dyDescent="0.25"/>
    <row r="250" s="2" customFormat="1" x14ac:dyDescent="0.25"/>
    <row r="251" s="2" customFormat="1" x14ac:dyDescent="0.25"/>
    <row r="252" s="2" customFormat="1" x14ac:dyDescent="0.25"/>
    <row r="253" s="2" customFormat="1" x14ac:dyDescent="0.25"/>
    <row r="254" s="2" customFormat="1" x14ac:dyDescent="0.25"/>
    <row r="255" s="2" customFormat="1" x14ac:dyDescent="0.25"/>
    <row r="256" s="2" customFormat="1" x14ac:dyDescent="0.25"/>
    <row r="257" s="2" customFormat="1" x14ac:dyDescent="0.25"/>
    <row r="258" s="2" customFormat="1" x14ac:dyDescent="0.25"/>
    <row r="259" s="2" customFormat="1" x14ac:dyDescent="0.25"/>
    <row r="260" s="2" customFormat="1" x14ac:dyDescent="0.25"/>
    <row r="261" s="2" customFormat="1" x14ac:dyDescent="0.25"/>
    <row r="262" s="2" customFormat="1" x14ac:dyDescent="0.25"/>
    <row r="263" s="2" customFormat="1" x14ac:dyDescent="0.25"/>
    <row r="264" s="2" customFormat="1" x14ac:dyDescent="0.25"/>
    <row r="265" s="2" customFormat="1" x14ac:dyDescent="0.25"/>
    <row r="266" s="2" customFormat="1" x14ac:dyDescent="0.25"/>
    <row r="267" s="2" customFormat="1" x14ac:dyDescent="0.25"/>
    <row r="268" s="2" customFormat="1" x14ac:dyDescent="0.25"/>
    <row r="269" s="2" customFormat="1" x14ac:dyDescent="0.25"/>
    <row r="270" s="2" customFormat="1" x14ac:dyDescent="0.25"/>
    <row r="271" s="2" customFormat="1" x14ac:dyDescent="0.25"/>
    <row r="272" s="2" customFormat="1" x14ac:dyDescent="0.25"/>
    <row r="273" s="2" customFormat="1" x14ac:dyDescent="0.25"/>
    <row r="274" s="2" customFormat="1" x14ac:dyDescent="0.25"/>
    <row r="275" s="2" customFormat="1" x14ac:dyDescent="0.25"/>
    <row r="276" s="2" customFormat="1" x14ac:dyDescent="0.25"/>
    <row r="277" s="2" customFormat="1" x14ac:dyDescent="0.25"/>
    <row r="278" s="2" customFormat="1" x14ac:dyDescent="0.25"/>
    <row r="279" s="2" customFormat="1" x14ac:dyDescent="0.25"/>
    <row r="280" s="2" customFormat="1" x14ac:dyDescent="0.25"/>
    <row r="281" s="2" customFormat="1" x14ac:dyDescent="0.25"/>
    <row r="282" s="2" customFormat="1" x14ac:dyDescent="0.25"/>
    <row r="283" s="2" customFormat="1" x14ac:dyDescent="0.25"/>
    <row r="284" s="2" customFormat="1" x14ac:dyDescent="0.25"/>
    <row r="285" s="2" customFormat="1" x14ac:dyDescent="0.25"/>
    <row r="286" s="2" customFormat="1" x14ac:dyDescent="0.25"/>
    <row r="287" s="2" customFormat="1" x14ac:dyDescent="0.25"/>
    <row r="288" s="2" customFormat="1" x14ac:dyDescent="0.25"/>
    <row r="289" s="2" customFormat="1" x14ac:dyDescent="0.25"/>
    <row r="290" s="2" customFormat="1" x14ac:dyDescent="0.25"/>
    <row r="291" s="2" customFormat="1" x14ac:dyDescent="0.25"/>
    <row r="292" s="2" customFormat="1" x14ac:dyDescent="0.25"/>
    <row r="293" s="2" customFormat="1" x14ac:dyDescent="0.25"/>
    <row r="294" s="2" customFormat="1" x14ac:dyDescent="0.25"/>
    <row r="295" s="2" customFormat="1" x14ac:dyDescent="0.25"/>
    <row r="296" s="2" customFormat="1" x14ac:dyDescent="0.25"/>
    <row r="297" s="2" customFormat="1" x14ac:dyDescent="0.25"/>
    <row r="298" s="2" customFormat="1" x14ac:dyDescent="0.25"/>
    <row r="299" s="2" customFormat="1" x14ac:dyDescent="0.25"/>
    <row r="300" s="2" customFormat="1" x14ac:dyDescent="0.25"/>
    <row r="301" s="2" customFormat="1" x14ac:dyDescent="0.25"/>
    <row r="302" s="2" customFormat="1" x14ac:dyDescent="0.25"/>
    <row r="303" s="2" customFormat="1" x14ac:dyDescent="0.25"/>
    <row r="304" s="2" customFormat="1" x14ac:dyDescent="0.25"/>
    <row r="305" s="2" customFormat="1" x14ac:dyDescent="0.25"/>
    <row r="306" s="2" customFormat="1" x14ac:dyDescent="0.25"/>
    <row r="307" s="2" customFormat="1" x14ac:dyDescent="0.25"/>
    <row r="308" s="2" customFormat="1" x14ac:dyDescent="0.25"/>
    <row r="309" s="2" customFormat="1" x14ac:dyDescent="0.25"/>
    <row r="310" s="2" customFormat="1" x14ac:dyDescent="0.25"/>
    <row r="311" s="2" customFormat="1" x14ac:dyDescent="0.25"/>
    <row r="312" s="2" customFormat="1" x14ac:dyDescent="0.25"/>
    <row r="313" s="2" customFormat="1" x14ac:dyDescent="0.25"/>
    <row r="314" s="2" customFormat="1" x14ac:dyDescent="0.25"/>
    <row r="315" s="2" customFormat="1" x14ac:dyDescent="0.25"/>
    <row r="316" s="2" customFormat="1" x14ac:dyDescent="0.25"/>
    <row r="317" s="2" customFormat="1" x14ac:dyDescent="0.25"/>
    <row r="318" s="2" customFormat="1" x14ac:dyDescent="0.25"/>
    <row r="319" s="2" customFormat="1" x14ac:dyDescent="0.25"/>
    <row r="320" s="2" customFormat="1" x14ac:dyDescent="0.25"/>
    <row r="321" s="2" customFormat="1" x14ac:dyDescent="0.25"/>
    <row r="322" s="2" customFormat="1" x14ac:dyDescent="0.25"/>
    <row r="323" s="2" customFormat="1" x14ac:dyDescent="0.25"/>
    <row r="324" s="2" customFormat="1" x14ac:dyDescent="0.25"/>
    <row r="325" s="2" customFormat="1" x14ac:dyDescent="0.25"/>
    <row r="326" s="2" customFormat="1" x14ac:dyDescent="0.25"/>
    <row r="327" s="2" customFormat="1" x14ac:dyDescent="0.25"/>
    <row r="328" s="2" customFormat="1" x14ac:dyDescent="0.25"/>
    <row r="329" s="2" customFormat="1" x14ac:dyDescent="0.25"/>
    <row r="330" s="2" customFormat="1" x14ac:dyDescent="0.25"/>
    <row r="331" s="2" customFormat="1" x14ac:dyDescent="0.25"/>
    <row r="332" s="2" customFormat="1" x14ac:dyDescent="0.25"/>
    <row r="333" s="2" customFormat="1" x14ac:dyDescent="0.25"/>
    <row r="334" s="2" customFormat="1" x14ac:dyDescent="0.25"/>
    <row r="335" s="2" customFormat="1" x14ac:dyDescent="0.25"/>
    <row r="336" s="2" customFormat="1" x14ac:dyDescent="0.25"/>
    <row r="337" s="2" customFormat="1" x14ac:dyDescent="0.25"/>
    <row r="338" s="2" customFormat="1" x14ac:dyDescent="0.25"/>
    <row r="339" s="2" customFormat="1" x14ac:dyDescent="0.25"/>
    <row r="340" s="2" customFormat="1" x14ac:dyDescent="0.25"/>
    <row r="341" s="2" customFormat="1" x14ac:dyDescent="0.25"/>
    <row r="342" s="2" customFormat="1" x14ac:dyDescent="0.25"/>
    <row r="343" s="2" customFormat="1" x14ac:dyDescent="0.25"/>
    <row r="344" s="2" customFormat="1" x14ac:dyDescent="0.25"/>
    <row r="345" s="2" customFormat="1" x14ac:dyDescent="0.25"/>
    <row r="346" s="2" customFormat="1" x14ac:dyDescent="0.25"/>
    <row r="347" s="2" customFormat="1" x14ac:dyDescent="0.25"/>
    <row r="348" s="2" customFormat="1" x14ac:dyDescent="0.25"/>
    <row r="349" s="2" customFormat="1" x14ac:dyDescent="0.25"/>
    <row r="350" s="2" customFormat="1" x14ac:dyDescent="0.25"/>
    <row r="351" s="2" customFormat="1" x14ac:dyDescent="0.25"/>
    <row r="352" s="2" customFormat="1" x14ac:dyDescent="0.25"/>
    <row r="353" s="2" customFormat="1" x14ac:dyDescent="0.25"/>
    <row r="354" s="2" customFormat="1" x14ac:dyDescent="0.25"/>
    <row r="355" s="2" customFormat="1" x14ac:dyDescent="0.25"/>
    <row r="356" s="2" customFormat="1" x14ac:dyDescent="0.25"/>
    <row r="357" s="2" customFormat="1" x14ac:dyDescent="0.25"/>
    <row r="358" s="2" customFormat="1" x14ac:dyDescent="0.25"/>
    <row r="359" s="2" customFormat="1" x14ac:dyDescent="0.25"/>
    <row r="360" s="2" customFormat="1" x14ac:dyDescent="0.25"/>
    <row r="361" s="2" customFormat="1" x14ac:dyDescent="0.25"/>
    <row r="362" s="2" customFormat="1" x14ac:dyDescent="0.25"/>
    <row r="363" s="2" customFormat="1" x14ac:dyDescent="0.25"/>
    <row r="364" s="2" customFormat="1" x14ac:dyDescent="0.25"/>
    <row r="365" s="2" customFormat="1" x14ac:dyDescent="0.25"/>
    <row r="366" s="2" customFormat="1" x14ac:dyDescent="0.25"/>
    <row r="367" s="2" customFormat="1" x14ac:dyDescent="0.25"/>
    <row r="368" s="2" customFormat="1" x14ac:dyDescent="0.25"/>
    <row r="369" s="2" customFormat="1" x14ac:dyDescent="0.25"/>
    <row r="370" s="2" customFormat="1" x14ac:dyDescent="0.25"/>
    <row r="371" s="2" customFormat="1" x14ac:dyDescent="0.25"/>
    <row r="372" s="2" customFormat="1" x14ac:dyDescent="0.25"/>
    <row r="373" s="2" customFormat="1" x14ac:dyDescent="0.25"/>
    <row r="374" s="2" customFormat="1" x14ac:dyDescent="0.25"/>
    <row r="375" s="2" customFormat="1" x14ac:dyDescent="0.25"/>
    <row r="376" s="2" customFormat="1" x14ac:dyDescent="0.25"/>
    <row r="377" s="2" customFormat="1" x14ac:dyDescent="0.25"/>
    <row r="378" s="2" customFormat="1" x14ac:dyDescent="0.25"/>
    <row r="379" s="2" customFormat="1" x14ac:dyDescent="0.25"/>
    <row r="380" s="2" customFormat="1" x14ac:dyDescent="0.25"/>
    <row r="381" s="2" customFormat="1" x14ac:dyDescent="0.25"/>
  </sheetData>
  <mergeCells count="10">
    <mergeCell ref="D139:I139"/>
    <mergeCell ref="D140:E140"/>
    <mergeCell ref="H140:I140"/>
    <mergeCell ref="L140:M145"/>
    <mergeCell ref="D9:H9"/>
    <mergeCell ref="D10:J10"/>
    <mergeCell ref="D120:H120"/>
    <mergeCell ref="D121:J121"/>
    <mergeCell ref="D135:H135"/>
    <mergeCell ref="D136:J136"/>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381"/>
  <sheetViews>
    <sheetView workbookViewId="0">
      <selection activeCell="J157" sqref="J157"/>
    </sheetView>
  </sheetViews>
  <sheetFormatPr defaultColWidth="10" defaultRowHeight="15.75" x14ac:dyDescent="0.25"/>
  <cols>
    <col min="1" max="1" width="3.125" customWidth="1"/>
    <col min="2" max="3" width="0.625" customWidth="1"/>
    <col min="4" max="4" width="9.875" customWidth="1"/>
    <col min="5" max="10" width="13.875" customWidth="1"/>
    <col min="11" max="11" width="18.125" customWidth="1"/>
    <col min="12" max="12" width="13.875" customWidth="1"/>
    <col min="13" max="13" width="18.125" customWidth="1"/>
    <col min="14" max="14" width="13.875" customWidth="1"/>
    <col min="15" max="19" width="10.125" customWidth="1"/>
    <col min="20" max="254" width="8" customWidth="1"/>
  </cols>
  <sheetData>
    <row r="1" spans="1:251" s="1" customFormat="1" ht="12.75" customHeight="1" x14ac:dyDescent="0.25"/>
    <row r="2" spans="1:251" s="27" customFormat="1" ht="1.5" customHeight="1" x14ac:dyDescent="0.25">
      <c r="A2" s="1"/>
      <c r="B2" s="3"/>
      <c r="C2" s="3"/>
      <c r="D2" s="3"/>
      <c r="E2" s="3"/>
      <c r="F2" s="3"/>
      <c r="G2" s="3"/>
      <c r="H2" s="3"/>
      <c r="I2" s="3"/>
      <c r="J2" s="3"/>
      <c r="K2" s="3"/>
      <c r="L2" s="3"/>
      <c r="M2" s="3"/>
      <c r="N2" s="3"/>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row>
    <row r="3" spans="1:251" s="26" customFormat="1" ht="0.75" customHeight="1" x14ac:dyDescent="0.25">
      <c r="A3" s="1"/>
      <c r="B3" s="4"/>
      <c r="C3" s="4"/>
      <c r="D3" s="4"/>
      <c r="E3" s="4"/>
      <c r="F3" s="4"/>
      <c r="G3" s="4"/>
      <c r="H3" s="4"/>
      <c r="I3" s="4"/>
      <c r="J3" s="4"/>
      <c r="K3" s="4"/>
      <c r="L3" s="4"/>
      <c r="M3" s="4"/>
      <c r="N3" s="4"/>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row>
    <row r="4" spans="1:251" s="29" customFormat="1" ht="21" x14ac:dyDescent="0.25">
      <c r="A4" s="5"/>
      <c r="B4" s="6" t="s">
        <v>55</v>
      </c>
      <c r="C4" s="6"/>
      <c r="D4" s="7"/>
      <c r="E4" s="7"/>
      <c r="F4" s="7"/>
      <c r="G4" s="7"/>
      <c r="H4" s="7"/>
      <c r="I4" s="7"/>
      <c r="J4" s="7"/>
      <c r="K4" s="7"/>
      <c r="L4" s="7"/>
      <c r="M4" s="7"/>
      <c r="N4" s="7"/>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row>
    <row r="5" spans="1:251" s="26" customFormat="1" ht="0.75" customHeight="1" x14ac:dyDescent="0.25">
      <c r="A5" s="1"/>
      <c r="B5" s="8"/>
      <c r="C5" s="8"/>
      <c r="D5" s="4"/>
      <c r="E5" s="4"/>
      <c r="F5" s="4"/>
      <c r="G5" s="4"/>
      <c r="H5" s="4"/>
      <c r="I5" s="4"/>
      <c r="J5" s="4"/>
      <c r="K5" s="4"/>
      <c r="L5" s="4"/>
      <c r="M5" s="4"/>
      <c r="N5" s="4"/>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row>
    <row r="6" spans="1:251" s="27" customFormat="1" ht="1.5" customHeight="1" x14ac:dyDescent="0.25">
      <c r="A6" s="1"/>
      <c r="B6" s="9"/>
      <c r="C6" s="9"/>
      <c r="D6" s="3"/>
      <c r="E6" s="3"/>
      <c r="F6" s="3"/>
      <c r="G6" s="3"/>
      <c r="H6" s="3"/>
      <c r="I6" s="3"/>
      <c r="J6" s="3"/>
      <c r="K6" s="3"/>
      <c r="L6" s="3"/>
      <c r="M6" s="3"/>
      <c r="N6" s="3"/>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row>
    <row r="7" spans="1:251" s="26" customFormat="1" ht="12.75" customHeight="1" x14ac:dyDescent="0.25">
      <c r="A7" s="1"/>
      <c r="B7" s="10" t="s">
        <v>1</v>
      </c>
      <c r="C7" s="10"/>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row>
    <row r="8" spans="1:251" s="38" customFormat="1" ht="15" x14ac:dyDescent="0.25">
      <c r="A8" s="1"/>
      <c r="B8" s="1"/>
      <c r="C8" s="11"/>
      <c r="D8" s="11"/>
      <c r="E8" s="55"/>
    </row>
    <row r="9" spans="1:251" s="30" customFormat="1" ht="15" customHeight="1" x14ac:dyDescent="0.25">
      <c r="A9" s="13"/>
      <c r="B9" s="31"/>
      <c r="C9" s="4"/>
      <c r="D9" s="107" t="s">
        <v>51</v>
      </c>
      <c r="E9" s="107"/>
      <c r="F9" s="107"/>
      <c r="G9" s="107"/>
      <c r="H9" s="107"/>
      <c r="I9" s="39"/>
      <c r="J9" s="39"/>
      <c r="K9" s="40"/>
      <c r="L9" s="40"/>
      <c r="M9" s="40"/>
      <c r="N9" s="40"/>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row>
    <row r="10" spans="1:251" s="30" customFormat="1" ht="18" customHeight="1" x14ac:dyDescent="0.25">
      <c r="A10" s="13"/>
      <c r="B10" s="14"/>
      <c r="C10" s="4"/>
      <c r="D10" s="108" t="s">
        <v>52</v>
      </c>
      <c r="E10" s="108"/>
      <c r="F10" s="108"/>
      <c r="G10" s="108"/>
      <c r="H10" s="108"/>
      <c r="I10" s="108"/>
      <c r="J10" s="108"/>
      <c r="K10" s="41"/>
      <c r="L10" s="56"/>
      <c r="M10" s="41"/>
      <c r="N10" s="56"/>
      <c r="O10" s="57"/>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row>
    <row r="11" spans="1:251" s="2" customFormat="1" x14ac:dyDescent="0.25">
      <c r="B11" s="62"/>
      <c r="D11" s="65"/>
    </row>
    <row r="12" spans="1:251" s="2" customFormat="1" x14ac:dyDescent="0.25">
      <c r="B12" s="62"/>
      <c r="D12" s="56" t="s">
        <v>11</v>
      </c>
      <c r="E12" s="90" t="s">
        <v>38</v>
      </c>
      <c r="F12" s="90" t="s">
        <v>39</v>
      </c>
      <c r="G12" s="90" t="s">
        <v>40</v>
      </c>
      <c r="H12" s="90" t="s">
        <v>41</v>
      </c>
      <c r="I12" s="90" t="s">
        <v>42</v>
      </c>
      <c r="K12" s="92" t="s">
        <v>53</v>
      </c>
    </row>
    <row r="13" spans="1:251" s="2" customFormat="1" x14ac:dyDescent="0.25">
      <c r="B13" s="62"/>
      <c r="D13" s="32">
        <v>43712</v>
      </c>
    </row>
    <row r="14" spans="1:251" s="2" customFormat="1" x14ac:dyDescent="0.25">
      <c r="B14" s="62"/>
      <c r="D14" s="32">
        <v>43713</v>
      </c>
      <c r="E14" s="89">
        <f>'Lösung 1'!F13</f>
        <v>9.5547142599603507E-3</v>
      </c>
      <c r="F14" s="89">
        <f>'Lösung 1'!H13</f>
        <v>-4.5387495744921846E-3</v>
      </c>
      <c r="G14" s="89">
        <f>'Lösung 1'!J13</f>
        <v>0</v>
      </c>
      <c r="H14" s="89">
        <f>'Lösung 1'!L13</f>
        <v>1.0731431798926661E-2</v>
      </c>
      <c r="I14" s="89">
        <f>'Lösung 1'!N13</f>
        <v>-4.8520135856366942E-4</v>
      </c>
      <c r="K14" s="91">
        <f t="shared" ref="K14:K45" si="0">AVERAGE(E14:I14)</f>
        <v>3.0524390251662316E-3</v>
      </c>
    </row>
    <row r="15" spans="1:251" s="2" customFormat="1" x14ac:dyDescent="0.25">
      <c r="B15" s="62"/>
      <c r="D15" s="32">
        <v>43714</v>
      </c>
      <c r="E15" s="89">
        <f>'Lösung 1'!F14</f>
        <v>-8.9285714285713969E-4</v>
      </c>
      <c r="F15" s="89">
        <f>'Lösung 1'!H14</f>
        <v>5.129374216345628E-3</v>
      </c>
      <c r="G15" s="89">
        <f>'Lösung 1'!J14</f>
        <v>3.69071784462216E-4</v>
      </c>
      <c r="H15" s="89">
        <f>'Lösung 1'!L14</f>
        <v>2.0117351215423351E-2</v>
      </c>
      <c r="I15" s="89">
        <f>'Lösung 1'!N14</f>
        <v>3.4466019417475513E-2</v>
      </c>
      <c r="K15" s="91">
        <f t="shared" si="0"/>
        <v>1.1837791898169914E-2</v>
      </c>
    </row>
    <row r="16" spans="1:251" s="2" customFormat="1" x14ac:dyDescent="0.25">
      <c r="B16" s="62"/>
      <c r="D16" s="32">
        <v>43717</v>
      </c>
      <c r="E16" s="89">
        <f>'Lösung 1'!F15</f>
        <v>1.1617515638963294E-2</v>
      </c>
      <c r="F16" s="89">
        <f>'Lösung 1'!H15</f>
        <v>8.1651168065319801E-3</v>
      </c>
      <c r="G16" s="89">
        <f>'Lösung 1'!J15</f>
        <v>1.1437004242759619E-2</v>
      </c>
      <c r="H16" s="89">
        <f>'Lösung 1'!L15</f>
        <v>5.2040536839221829E-3</v>
      </c>
      <c r="I16" s="89">
        <f>'Lösung 1'!N15</f>
        <v>7.0389488503050934E-3</v>
      </c>
      <c r="K16" s="91">
        <f t="shared" si="0"/>
        <v>8.6925278444964331E-3</v>
      </c>
    </row>
    <row r="17" spans="2:11" s="2" customFormat="1" x14ac:dyDescent="0.25">
      <c r="B17" s="62"/>
      <c r="D17" s="32">
        <v>43718</v>
      </c>
      <c r="E17" s="89">
        <f>'Lösung 1'!F16</f>
        <v>-2.1201413427561877E-2</v>
      </c>
      <c r="F17" s="89">
        <f>'Lösung 1'!H16</f>
        <v>-4.0494938132733527E-3</v>
      </c>
      <c r="G17" s="89">
        <f>'Lösung 1'!J16</f>
        <v>-8.7543315703081381E-3</v>
      </c>
      <c r="H17" s="89">
        <f>'Lösung 1'!L16</f>
        <v>1.1444141689373355E-2</v>
      </c>
      <c r="I17" s="89">
        <f>'Lösung 1'!N16</f>
        <v>2.329916123019582E-2</v>
      </c>
      <c r="K17" s="91">
        <f t="shared" si="0"/>
        <v>1.4761282168516133E-4</v>
      </c>
    </row>
    <row r="18" spans="2:11" s="2" customFormat="1" x14ac:dyDescent="0.25">
      <c r="B18" s="62"/>
      <c r="D18" s="32">
        <v>43719</v>
      </c>
      <c r="E18" s="89">
        <f>'Lösung 1'!F17</f>
        <v>-1.6245487364620947E-2</v>
      </c>
      <c r="F18" s="89">
        <f>'Lösung 1'!H17</f>
        <v>-1.3892026202846242E-2</v>
      </c>
      <c r="G18" s="89">
        <f>'Lösung 1'!J17</f>
        <v>-3.1278748850046556E-3</v>
      </c>
      <c r="H18" s="89">
        <f>'Lösung 1'!L17</f>
        <v>1.2392241379310498E-2</v>
      </c>
      <c r="I18" s="89">
        <f>'Lösung 1'!N17</f>
        <v>3.0054644808743092E-2</v>
      </c>
      <c r="K18" s="91">
        <f t="shared" si="0"/>
        <v>1.836299547116349E-3</v>
      </c>
    </row>
    <row r="19" spans="2:11" s="2" customFormat="1" x14ac:dyDescent="0.25">
      <c r="B19" s="62"/>
      <c r="D19" s="32">
        <v>43720</v>
      </c>
      <c r="E19" s="89">
        <f>'Lösung 1'!F18</f>
        <v>4.4036697247706869E-3</v>
      </c>
      <c r="F19" s="89">
        <f>'Lösung 1'!H18</f>
        <v>7.1011338907343013E-3</v>
      </c>
      <c r="G19" s="89">
        <f>'Lösung 1'!J18</f>
        <v>1.8456995201177051E-4</v>
      </c>
      <c r="H19" s="89">
        <f>'Lösung 1'!L18</f>
        <v>9.0473656200105168E-3</v>
      </c>
      <c r="I19" s="89">
        <f>'Lösung 1'!N18</f>
        <v>1.326259946949615E-2</v>
      </c>
      <c r="K19" s="91">
        <f t="shared" si="0"/>
        <v>6.7998677314046853E-3</v>
      </c>
    </row>
    <row r="20" spans="2:11" s="2" customFormat="1" x14ac:dyDescent="0.25">
      <c r="B20" s="62"/>
      <c r="D20" s="32">
        <v>43721</v>
      </c>
      <c r="E20" s="89">
        <f>'Lösung 1'!F19</f>
        <v>4.5670442089880137E-3</v>
      </c>
      <c r="F20" s="89">
        <f>'Lösung 1'!H19</f>
        <v>7.9608779711115574E-4</v>
      </c>
      <c r="G20" s="89">
        <f>'Lösung 1'!J19</f>
        <v>-7.1968997970104365E-3</v>
      </c>
      <c r="H20" s="89">
        <f>'Lösung 1'!L19</f>
        <v>7.3839662447257037E-3</v>
      </c>
      <c r="I20" s="89">
        <f>'Lösung 1'!N19</f>
        <v>-8.7260034904015349E-3</v>
      </c>
      <c r="K20" s="91">
        <f t="shared" si="0"/>
        <v>-6.3516100731741965E-4</v>
      </c>
    </row>
    <row r="21" spans="2:11" s="2" customFormat="1" x14ac:dyDescent="0.25">
      <c r="B21" s="62"/>
      <c r="D21" s="32">
        <v>43724</v>
      </c>
      <c r="E21" s="89">
        <f>'Lösung 1'!F20</f>
        <v>-3.3824331696672094E-2</v>
      </c>
      <c r="F21" s="89">
        <f>'Lösung 1'!H20</f>
        <v>-1.5227272727272756E-2</v>
      </c>
      <c r="G21" s="89">
        <f>'Lösung 1'!J20</f>
        <v>1.5985130111524137E-2</v>
      </c>
      <c r="H21" s="89">
        <f>'Lösung 1'!L20</f>
        <v>-3.9267015706806463E-3</v>
      </c>
      <c r="I21" s="89">
        <f>'Lösung 1'!N20</f>
        <v>2.3327464788732488E-2</v>
      </c>
      <c r="K21" s="91">
        <f t="shared" si="0"/>
        <v>-2.7331422188737742E-3</v>
      </c>
    </row>
    <row r="22" spans="2:11" s="2" customFormat="1" x14ac:dyDescent="0.25">
      <c r="B22" s="62"/>
      <c r="D22" s="32">
        <v>43725</v>
      </c>
      <c r="E22" s="89">
        <f>'Lösung 1'!F21</f>
        <v>-9.4108789760963818E-3</v>
      </c>
      <c r="F22" s="89">
        <f>'Lösung 1'!H21</f>
        <v>-9.3468728363720333E-3</v>
      </c>
      <c r="G22" s="89">
        <f>'Lösung 1'!J21</f>
        <v>-1.2806439809733838E-3</v>
      </c>
      <c r="H22" s="89">
        <f>'Lösung 1'!L21</f>
        <v>-1.051248357424428E-3</v>
      </c>
      <c r="I22" s="89">
        <f>'Lösung 1'!N21</f>
        <v>-9.4623655913977922E-3</v>
      </c>
      <c r="K22" s="91">
        <f t="shared" si="0"/>
        <v>-6.1104019484528038E-3</v>
      </c>
    </row>
    <row r="23" spans="2:11" s="2" customFormat="1" x14ac:dyDescent="0.25">
      <c r="B23" s="62"/>
      <c r="D23" s="32">
        <v>43726</v>
      </c>
      <c r="E23" s="89">
        <f>'Lösung 1'!F22</f>
        <v>1.5580467414022525E-2</v>
      </c>
      <c r="F23" s="89">
        <f>'Lösung 1'!H22</f>
        <v>5.8241118229473976E-4</v>
      </c>
      <c r="G23" s="89">
        <f>'Lösung 1'!J22</f>
        <v>2.2348415460707205E-2</v>
      </c>
      <c r="H23" s="89">
        <f>'Lösung 1'!L22</f>
        <v>-1.104972375690616E-2</v>
      </c>
      <c r="I23" s="89">
        <f>'Lösung 1'!N22</f>
        <v>-1.8671298306556672E-2</v>
      </c>
      <c r="K23" s="91">
        <f t="shared" si="0"/>
        <v>1.7580543987123277E-3</v>
      </c>
    </row>
    <row r="24" spans="2:11" s="2" customFormat="1" x14ac:dyDescent="0.25">
      <c r="B24" s="62"/>
      <c r="D24" s="32">
        <v>43727</v>
      </c>
      <c r="E24" s="89">
        <f>'Lösung 1'!F23</f>
        <v>3.7418147801671076E-4</v>
      </c>
      <c r="F24" s="89">
        <f>'Lösung 1'!H23</f>
        <v>-1.3969732246799094E-3</v>
      </c>
      <c r="G24" s="89">
        <f>'Lösung 1'!J23</f>
        <v>8.9589679268948785E-3</v>
      </c>
      <c r="H24" s="89">
        <f>'Lösung 1'!L23</f>
        <v>5.5865921787709993E-3</v>
      </c>
      <c r="I24" s="89">
        <f>'Lösung 1'!N23</f>
        <v>3.5398230088494742E-3</v>
      </c>
      <c r="K24" s="91">
        <f t="shared" si="0"/>
        <v>3.4125182735704309E-3</v>
      </c>
    </row>
    <row r="25" spans="2:11" s="2" customFormat="1" x14ac:dyDescent="0.25">
      <c r="B25" s="62"/>
      <c r="D25" s="32">
        <v>43728</v>
      </c>
      <c r="E25" s="89">
        <f>'Lösung 1'!F24</f>
        <v>2.6182906302598674E-3</v>
      </c>
      <c r="F25" s="89">
        <f>'Lösung 1'!H24</f>
        <v>1.1657729074374679E-3</v>
      </c>
      <c r="G25" s="89">
        <f>'Lösung 1'!J24</f>
        <v>5.150062155922619E-3</v>
      </c>
      <c r="H25" s="89">
        <f>'Lösung 1'!L24</f>
        <v>8.9947089947088887E-3</v>
      </c>
      <c r="I25" s="89">
        <f>'Lösung 1'!N24</f>
        <v>1.4109347442680775E-2</v>
      </c>
      <c r="K25" s="91">
        <f t="shared" si="0"/>
        <v>6.407636426201924E-3</v>
      </c>
    </row>
    <row r="26" spans="2:11" s="2" customFormat="1" x14ac:dyDescent="0.25">
      <c r="B26" s="62"/>
      <c r="D26" s="32">
        <v>43731</v>
      </c>
      <c r="E26" s="89">
        <f>'Lösung 1'!F25</f>
        <v>-8.9535534415220441E-3</v>
      </c>
      <c r="F26" s="89">
        <f>'Lösung 1'!H25</f>
        <v>4.4247787610620648E-3</v>
      </c>
      <c r="G26" s="89">
        <f>'Lösung 1'!J25</f>
        <v>7.243816254417057E-3</v>
      </c>
      <c r="H26" s="89">
        <f>'Lösung 1'!L25</f>
        <v>-3.9328788673308468E-3</v>
      </c>
      <c r="I26" s="89">
        <f>'Lösung 1'!N25</f>
        <v>-6.521739130434745E-3</v>
      </c>
      <c r="K26" s="91">
        <f t="shared" si="0"/>
        <v>-1.5479152847617029E-3</v>
      </c>
    </row>
    <row r="27" spans="2:11" s="2" customFormat="1" x14ac:dyDescent="0.25">
      <c r="B27" s="62"/>
      <c r="D27" s="32">
        <v>43732</v>
      </c>
      <c r="E27" s="89">
        <f>'Lösung 1'!F26</f>
        <v>8.093355919442935E-3</v>
      </c>
      <c r="F27" s="89">
        <f>'Lösung 1'!H26</f>
        <v>-7.071643867377686E-3</v>
      </c>
      <c r="G27" s="89">
        <f>'Lösung 1'!J26</f>
        <v>-7.5425363971234338E-3</v>
      </c>
      <c r="H27" s="89">
        <f>'Lösung 1'!L26</f>
        <v>-1.5793629902605133E-3</v>
      </c>
      <c r="I27" s="89">
        <f>'Lösung 1'!N26</f>
        <v>-1.8380743982494563E-2</v>
      </c>
      <c r="K27" s="91">
        <f t="shared" si="0"/>
        <v>-5.2961862635626522E-3</v>
      </c>
    </row>
    <row r="28" spans="2:11" s="2" customFormat="1" x14ac:dyDescent="0.25">
      <c r="B28" s="62"/>
      <c r="D28" s="32">
        <v>43733</v>
      </c>
      <c r="E28" s="89">
        <f>'Lösung 1'!F27</f>
        <v>1.0082150858849781E-2</v>
      </c>
      <c r="F28" s="89">
        <f>'Lösung 1'!H27</f>
        <v>4.6701692936368389E-4</v>
      </c>
      <c r="G28" s="89">
        <f>'Lösung 1'!J27</f>
        <v>1.5906680805939377E-3</v>
      </c>
      <c r="H28" s="89">
        <f>'Lösung 1'!L27</f>
        <v>-1.2654890587925127E-2</v>
      </c>
      <c r="I28" s="89">
        <f>'Lösung 1'!N27</f>
        <v>-2.6749888542130229E-3</v>
      </c>
      <c r="K28" s="91">
        <f t="shared" si="0"/>
        <v>-6.3800871466614952E-4</v>
      </c>
    </row>
    <row r="29" spans="2:11" s="2" customFormat="1" x14ac:dyDescent="0.25">
      <c r="B29" s="62"/>
      <c r="D29" s="32">
        <v>43734</v>
      </c>
      <c r="E29" s="89">
        <f>'Lösung 1'!F28</f>
        <v>-1.3308687615526726E-2</v>
      </c>
      <c r="F29" s="89">
        <f>'Lösung 1'!H28</f>
        <v>-8.8691796008868451E-3</v>
      </c>
      <c r="G29" s="89">
        <f>'Lösung 1'!J28</f>
        <v>-2.9998235397918904E-3</v>
      </c>
      <c r="H29" s="89">
        <f>'Lösung 1'!L28</f>
        <v>1.0146862483311203E-2</v>
      </c>
      <c r="I29" s="89">
        <f>'Lösung 1'!N28</f>
        <v>-8.0464908359410003E-3</v>
      </c>
      <c r="K29" s="91">
        <f t="shared" si="0"/>
        <v>-4.6154638217670522E-3</v>
      </c>
    </row>
    <row r="30" spans="2:11" s="2" customFormat="1" x14ac:dyDescent="0.25">
      <c r="B30" s="62"/>
      <c r="D30" s="32">
        <v>43735</v>
      </c>
      <c r="E30" s="89">
        <f>'Lösung 1'!F29</f>
        <v>1.1052828774821943E-2</v>
      </c>
      <c r="F30" s="89">
        <f>'Lösung 1'!H29</f>
        <v>1.3776050865418332E-2</v>
      </c>
      <c r="G30" s="89">
        <f>'Lösung 1'!J29</f>
        <v>1.4867256637168147E-2</v>
      </c>
      <c r="H30" s="89">
        <f>'Lösung 1'!L29</f>
        <v>7.1371927042029881E-3</v>
      </c>
      <c r="I30" s="89">
        <f>'Lösung 1'!N29</f>
        <v>5.4078413699862882E-3</v>
      </c>
      <c r="K30" s="91">
        <f t="shared" si="0"/>
        <v>1.0448234070319539E-2</v>
      </c>
    </row>
    <row r="31" spans="2:11" s="2" customFormat="1" x14ac:dyDescent="0.25">
      <c r="B31" s="62"/>
      <c r="D31" s="32">
        <v>43738</v>
      </c>
      <c r="E31" s="89">
        <f>'Lösung 1'!F30</f>
        <v>-2.2234574763757564E-3</v>
      </c>
      <c r="F31" s="89">
        <f>'Lösung 1'!H30</f>
        <v>3.2520325203251321E-3</v>
      </c>
      <c r="G31" s="89">
        <f>'Lösung 1'!J30</f>
        <v>6.6271363794909721E-3</v>
      </c>
      <c r="H31" s="89">
        <f>'Lösung 1'!L30</f>
        <v>4.1994750656169089E-3</v>
      </c>
      <c r="I31" s="89">
        <f>'Lösung 1'!N30</f>
        <v>9.4128193635141244E-3</v>
      </c>
      <c r="K31" s="91">
        <f t="shared" si="0"/>
        <v>4.2536011705142764E-3</v>
      </c>
    </row>
    <row r="32" spans="2:11" s="2" customFormat="1" x14ac:dyDescent="0.25">
      <c r="B32" s="62"/>
      <c r="D32" s="32">
        <v>43739</v>
      </c>
      <c r="E32" s="89">
        <f>'Lösung 1'!F31</f>
        <v>5.3853296193129285E-3</v>
      </c>
      <c r="F32" s="89">
        <f>'Lösung 1'!H31</f>
        <v>1.852280620514124E-3</v>
      </c>
      <c r="G32" s="89">
        <f>'Lösung 1'!J31</f>
        <v>6.4102564102563875E-3</v>
      </c>
      <c r="H32" s="89">
        <f>'Lösung 1'!L31</f>
        <v>-1.568217459487764E-3</v>
      </c>
      <c r="I32" s="89">
        <f>'Lösung 1'!N31</f>
        <v>6.2166962699823358E-3</v>
      </c>
      <c r="K32" s="91">
        <f t="shared" si="0"/>
        <v>3.6592690921156022E-3</v>
      </c>
    </row>
    <row r="33" spans="2:11" s="2" customFormat="1" x14ac:dyDescent="0.25">
      <c r="B33" s="62"/>
      <c r="D33" s="32">
        <v>43740</v>
      </c>
      <c r="E33" s="89">
        <f>'Lösung 1'!F32</f>
        <v>-1.7547100110823832E-2</v>
      </c>
      <c r="F33" s="89">
        <f>'Lösung 1'!H32</f>
        <v>-1.0977582620753434E-2</v>
      </c>
      <c r="G33" s="89">
        <f>'Lösung 1'!J32</f>
        <v>-8.7794801170597569E-3</v>
      </c>
      <c r="H33" s="89">
        <f>'Lösung 1'!L32</f>
        <v>-2.879581151832511E-3</v>
      </c>
      <c r="I33" s="89">
        <f>'Lösung 1'!N32</f>
        <v>-1.7652250661959301E-2</v>
      </c>
      <c r="K33" s="91">
        <f t="shared" si="0"/>
        <v>-1.1567198932485766E-2</v>
      </c>
    </row>
    <row r="34" spans="2:11" s="2" customFormat="1" x14ac:dyDescent="0.25">
      <c r="B34" s="62"/>
      <c r="D34" s="32">
        <v>43741</v>
      </c>
      <c r="E34" s="89">
        <f>'Lösung 1'!F33</f>
        <v>-1.0528294792254145E-2</v>
      </c>
      <c r="F34" s="89">
        <f>'Lösung 1'!H33</f>
        <v>-1.6824395373291279E-2</v>
      </c>
      <c r="G34" s="89">
        <f>'Lösung 1'!J33</f>
        <v>-2.2056269538033968E-2</v>
      </c>
      <c r="H34" s="89">
        <f>'Lösung 1'!L33</f>
        <v>-1.6539774218955028E-2</v>
      </c>
      <c r="I34" s="89">
        <f>'Lösung 1'!N33</f>
        <v>-3.0098831985624463E-2</v>
      </c>
      <c r="K34" s="91">
        <f t="shared" si="0"/>
        <v>-1.9209513181631777E-2</v>
      </c>
    </row>
    <row r="35" spans="2:11" s="2" customFormat="1" x14ac:dyDescent="0.25">
      <c r="B35" s="62"/>
      <c r="D35" s="32">
        <v>43742</v>
      </c>
      <c r="E35" s="89">
        <f>'Lösung 1'!F34</f>
        <v>8.1702451073533133E-3</v>
      </c>
      <c r="F35" s="89">
        <f>'Lösung 1'!H34</f>
        <v>5.4664289958405998E-3</v>
      </c>
      <c r="G35" s="89">
        <f>'Lösung 1'!J34</f>
        <v>2.1310602024506853E-3</v>
      </c>
      <c r="H35" s="89">
        <f>'Lösung 1'!L34</f>
        <v>-2.9364655632675429E-3</v>
      </c>
      <c r="I35" s="89">
        <f>'Lösung 1'!N34</f>
        <v>-1.5748031496062964E-2</v>
      </c>
      <c r="K35" s="91">
        <f t="shared" si="0"/>
        <v>-5.8335255073718175E-4</v>
      </c>
    </row>
    <row r="36" spans="2:11" s="2" customFormat="1" x14ac:dyDescent="0.25">
      <c r="B36" s="62"/>
      <c r="D36" s="32">
        <v>43745</v>
      </c>
      <c r="E36" s="89">
        <f>'Lösung 1'!F35</f>
        <v>6.7847719562759146E-3</v>
      </c>
      <c r="F36" s="89">
        <f>'Lösung 1'!H35</f>
        <v>6.1458456447227583E-3</v>
      </c>
      <c r="G36" s="89">
        <f>'Lösung 1'!J35</f>
        <v>1.3999645578593123E-2</v>
      </c>
      <c r="H36" s="89">
        <f>'Lösung 1'!L35</f>
        <v>5.6224899598393829E-3</v>
      </c>
      <c r="I36" s="89">
        <f>'Lösung 1'!N35</f>
        <v>-1.4117647058824456E-3</v>
      </c>
      <c r="K36" s="91">
        <f t="shared" si="0"/>
        <v>6.2281976867097468E-3</v>
      </c>
    </row>
    <row r="37" spans="2:11" s="2" customFormat="1" x14ac:dyDescent="0.25">
      <c r="B37" s="62"/>
      <c r="D37" s="32">
        <v>43746</v>
      </c>
      <c r="E37" s="89">
        <f>'Lösung 1'!F36</f>
        <v>8.9853987270684943E-3</v>
      </c>
      <c r="F37" s="89">
        <f>'Lösung 1'!H36</f>
        <v>9.0449900152709262E-3</v>
      </c>
      <c r="G37" s="89">
        <f>'Lösung 1'!J36</f>
        <v>9.2624956308982043E-3</v>
      </c>
      <c r="H37" s="89">
        <f>'Lösung 1'!L36</f>
        <v>1.3045793397230998E-2</v>
      </c>
      <c r="I37" s="89">
        <f>'Lösung 1'!N36</f>
        <v>3.7700282752122227E-3</v>
      </c>
      <c r="K37" s="91">
        <f t="shared" si="0"/>
        <v>8.8217412091361695E-3</v>
      </c>
    </row>
    <row r="38" spans="2:11" s="2" customFormat="1" x14ac:dyDescent="0.25">
      <c r="B38" s="62"/>
      <c r="D38" s="32">
        <v>43747</v>
      </c>
      <c r="E38" s="89">
        <f>'Lösung 1'!F37</f>
        <v>-6.4935064935065512E-3</v>
      </c>
      <c r="F38" s="89">
        <f>'Lösung 1'!H37</f>
        <v>-1.385331781140875E-2</v>
      </c>
      <c r="G38" s="89">
        <f>'Lösung 1'!J37</f>
        <v>-1.4372294372294259E-2</v>
      </c>
      <c r="H38" s="89">
        <f>'Lösung 1'!L37</f>
        <v>-1.0775295663600581E-2</v>
      </c>
      <c r="I38" s="89">
        <f>'Lösung 1'!N37</f>
        <v>-1.1737089201877882E-2</v>
      </c>
      <c r="K38" s="91">
        <f t="shared" si="0"/>
        <v>-1.1446300708537605E-2</v>
      </c>
    </row>
    <row r="39" spans="2:11" s="2" customFormat="1" x14ac:dyDescent="0.25">
      <c r="B39" s="62"/>
      <c r="D39" s="32">
        <v>43748</v>
      </c>
      <c r="E39" s="89">
        <f>'Lösung 1'!F38</f>
        <v>4.1083099906631393E-3</v>
      </c>
      <c r="F39" s="89">
        <f>'Lösung 1'!H38</f>
        <v>3.4234446936607377E-3</v>
      </c>
      <c r="G39" s="89">
        <f>'Lösung 1'!J38</f>
        <v>5.6219255094869247E-3</v>
      </c>
      <c r="H39" s="89">
        <f>'Lösung 1'!L38</f>
        <v>3.9851222104143602E-3</v>
      </c>
      <c r="I39" s="89">
        <f>'Lösung 1'!N38</f>
        <v>-2.3752969121140222E-3</v>
      </c>
      <c r="K39" s="91">
        <f t="shared" si="0"/>
        <v>2.9527010984222281E-3</v>
      </c>
    </row>
    <row r="40" spans="2:11" s="2" customFormat="1" x14ac:dyDescent="0.25">
      <c r="B40" s="62"/>
      <c r="D40" s="32">
        <v>43749</v>
      </c>
      <c r="E40" s="89">
        <f>'Lösung 1'!F39</f>
        <v>0</v>
      </c>
      <c r="F40" s="89">
        <f>'Lösung 1'!H39</f>
        <v>4.7058823529413374E-3</v>
      </c>
      <c r="G40" s="89">
        <f>'Lösung 1'!J39</f>
        <v>3.6687631027254586E-3</v>
      </c>
      <c r="H40" s="89">
        <f>'Lösung 1'!L39</f>
        <v>1.3495633765546522E-2</v>
      </c>
      <c r="I40" s="89">
        <f>'Lösung 1'!N39</f>
        <v>2.0952380952381056E-2</v>
      </c>
      <c r="K40" s="91">
        <f t="shared" si="0"/>
        <v>8.564532034718875E-3</v>
      </c>
    </row>
    <row r="41" spans="2:11" s="2" customFormat="1" x14ac:dyDescent="0.25">
      <c r="B41" s="62"/>
      <c r="D41" s="32">
        <v>43752</v>
      </c>
      <c r="E41" s="89">
        <f>'Lösung 1'!F40</f>
        <v>-7.0671378091873294E-3</v>
      </c>
      <c r="F41" s="89">
        <f>'Lösung 1'!H40</f>
        <v>1.5105386416861766E-2</v>
      </c>
      <c r="G41" s="89">
        <f>'Lösung 1'!J40</f>
        <v>7.1366405570061353E-3</v>
      </c>
      <c r="H41" s="89">
        <f>'Lösung 1'!L40</f>
        <v>1.5143603133159322E-2</v>
      </c>
      <c r="I41" s="89">
        <f>'Lösung 1'!N40</f>
        <v>3.5914179104477695E-2</v>
      </c>
      <c r="K41" s="91">
        <f t="shared" si="0"/>
        <v>1.3246534280463518E-2</v>
      </c>
    </row>
    <row r="42" spans="2:11" s="2" customFormat="1" x14ac:dyDescent="0.25">
      <c r="B42" s="62"/>
      <c r="D42" s="32">
        <v>43753</v>
      </c>
      <c r="E42" s="89">
        <f>'Lösung 1'!F41</f>
        <v>-6.7428357370293845E-3</v>
      </c>
      <c r="F42" s="89">
        <f>'Lösung 1'!H41</f>
        <v>-8.4208097819817862E-3</v>
      </c>
      <c r="G42" s="89">
        <f>'Lösung 1'!J41</f>
        <v>-3.8022813688213253E-3</v>
      </c>
      <c r="H42" s="89">
        <f>'Lösung 1'!L41</f>
        <v>-7.45884773662564E-3</v>
      </c>
      <c r="I42" s="89">
        <f>'Lösung 1'!N41</f>
        <v>-3.1517334533993635E-3</v>
      </c>
      <c r="K42" s="91">
        <f t="shared" si="0"/>
        <v>-5.9153016155714996E-3</v>
      </c>
    </row>
    <row r="43" spans="2:11" s="2" customFormat="1" x14ac:dyDescent="0.25">
      <c r="B43" s="62"/>
      <c r="D43" s="32">
        <v>43754</v>
      </c>
      <c r="E43" s="89">
        <f>'Lösung 1'!F42</f>
        <v>-1.1314350367717108E-3</v>
      </c>
      <c r="F43" s="89">
        <f>'Lösung 1'!H42</f>
        <v>4.3043275942298287E-3</v>
      </c>
      <c r="G43" s="89">
        <f>'Lösung 1'!J42</f>
        <v>7.1131158917419057E-3</v>
      </c>
      <c r="H43" s="89">
        <f>'Lösung 1'!L42</f>
        <v>1.2438455558434924E-2</v>
      </c>
      <c r="I43" s="89">
        <f>'Lösung 1'!N42</f>
        <v>1.4905149051490429E-2</v>
      </c>
      <c r="K43" s="91">
        <f t="shared" si="0"/>
        <v>7.5259226118250758E-3</v>
      </c>
    </row>
    <row r="44" spans="2:11" s="2" customFormat="1" x14ac:dyDescent="0.25">
      <c r="B44" s="62"/>
      <c r="D44" s="32">
        <v>43755</v>
      </c>
      <c r="E44" s="89">
        <f>'Lösung 1'!F43</f>
        <v>1.1327166320558302E-3</v>
      </c>
      <c r="F44" s="89">
        <f>'Lösung 1'!H43</f>
        <v>8.1084211745641177E-4</v>
      </c>
      <c r="G44" s="89">
        <f>'Lösung 1'!J43</f>
        <v>-1.5676141257536691E-2</v>
      </c>
      <c r="H44" s="89">
        <f>'Lösung 1'!L43</f>
        <v>-1.2797542871768597E-3</v>
      </c>
      <c r="I44" s="89">
        <f>'Lösung 1'!N43</f>
        <v>3.5603026257233772E-3</v>
      </c>
      <c r="K44" s="91">
        <f t="shared" si="0"/>
        <v>-2.2904068338955863E-3</v>
      </c>
    </row>
    <row r="45" spans="2:11" s="2" customFormat="1" x14ac:dyDescent="0.25">
      <c r="B45" s="62"/>
      <c r="D45" s="32">
        <v>43756</v>
      </c>
      <c r="E45" s="89">
        <f>'Lösung 1'!F44</f>
        <v>-1.9800113143503717E-2</v>
      </c>
      <c r="F45" s="89">
        <f>'Lösung 1'!H44</f>
        <v>-3.0092592592593226E-3</v>
      </c>
      <c r="G45" s="89">
        <f>'Lösung 1'!J44</f>
        <v>9.4504725236261855E-3</v>
      </c>
      <c r="H45" s="89">
        <f>'Lösung 1'!L44</f>
        <v>-2.3065094823166987E-3</v>
      </c>
      <c r="I45" s="89">
        <f>'Lösung 1'!N44</f>
        <v>-7.9822616407981828E-3</v>
      </c>
      <c r="K45" s="91">
        <f t="shared" si="0"/>
        <v>-4.7295342004503469E-3</v>
      </c>
    </row>
    <row r="46" spans="2:11" s="2" customFormat="1" x14ac:dyDescent="0.25">
      <c r="B46" s="62"/>
      <c r="D46" s="32">
        <v>43759</v>
      </c>
      <c r="E46" s="89">
        <f>'Lösung 1'!F45</f>
        <v>-8.0800307810695582E-3</v>
      </c>
      <c r="F46" s="89">
        <f>'Lösung 1'!H45</f>
        <v>-7.3136754121198022E-3</v>
      </c>
      <c r="G46" s="89">
        <f>'Lösung 1'!J45</f>
        <v>3.2940360610265174E-3</v>
      </c>
      <c r="H46" s="89">
        <f>'Lösung 1'!L45</f>
        <v>-5.6511687644489328E-3</v>
      </c>
      <c r="I46" s="89">
        <f>'Lösung 1'!N45</f>
        <v>0</v>
      </c>
      <c r="K46" s="91">
        <f t="shared" ref="K46:K77" si="1">AVERAGE(E46:I46)</f>
        <v>-3.5501677793223553E-3</v>
      </c>
    </row>
    <row r="47" spans="2:11" s="2" customFormat="1" x14ac:dyDescent="0.25">
      <c r="B47" s="62"/>
      <c r="D47" s="32">
        <v>43760</v>
      </c>
      <c r="E47" s="89">
        <f>'Lösung 1'!F46</f>
        <v>-1.0667183863460106E-2</v>
      </c>
      <c r="F47" s="89">
        <f>'Lösung 1'!H46</f>
        <v>-4.3269793006666113E-3</v>
      </c>
      <c r="G47" s="89">
        <f>'Lösung 1'!J46</f>
        <v>3.4560221185397921E-4</v>
      </c>
      <c r="H47" s="89">
        <f>'Lösung 1'!L46</f>
        <v>1.1366571945233828E-2</v>
      </c>
      <c r="I47" s="89">
        <f>'Lösung 1'!N46</f>
        <v>2.3245417970496174E-2</v>
      </c>
      <c r="K47" s="91">
        <f t="shared" si="1"/>
        <v>3.9926857926914526E-3</v>
      </c>
    </row>
    <row r="48" spans="2:11" s="2" customFormat="1" x14ac:dyDescent="0.25">
      <c r="B48" s="62"/>
      <c r="D48" s="32">
        <v>43761</v>
      </c>
      <c r="E48" s="89">
        <f>'Lösung 1'!F47</f>
        <v>4.7049598118016345E-3</v>
      </c>
      <c r="F48" s="89">
        <f>'Lösung 1'!H47</f>
        <v>9.5137420718816035E-3</v>
      </c>
      <c r="G48" s="89">
        <f>'Lösung 1'!J47</f>
        <v>-1.7274140611505118E-3</v>
      </c>
      <c r="H48" s="89">
        <f>'Lösung 1'!L47</f>
        <v>-2.0434227330778931E-3</v>
      </c>
      <c r="I48" s="89">
        <f>'Lösung 1'!N47</f>
        <v>0</v>
      </c>
      <c r="K48" s="91">
        <f t="shared" si="1"/>
        <v>2.0895730178909664E-3</v>
      </c>
    </row>
    <row r="49" spans="2:11" s="2" customFormat="1" x14ac:dyDescent="0.25">
      <c r="B49" s="62"/>
      <c r="D49" s="32">
        <v>43762</v>
      </c>
      <c r="E49" s="89">
        <f>'Lösung 1'!F48</f>
        <v>0</v>
      </c>
      <c r="F49" s="89">
        <f>'Lösung 1'!H48</f>
        <v>-5.5846422338569068E-3</v>
      </c>
      <c r="G49" s="89">
        <f>'Lösung 1'!J48</f>
        <v>1.7304031839415757E-4</v>
      </c>
      <c r="H49" s="89">
        <f>'Lösung 1'!L48</f>
        <v>-1.5357051446120984E-3</v>
      </c>
      <c r="I49" s="89">
        <f>'Lösung 1'!N48</f>
        <v>6.9899519440803637E-3</v>
      </c>
      <c r="K49" s="91">
        <f t="shared" si="1"/>
        <v>8.5289768011032059E-6</v>
      </c>
    </row>
    <row r="50" spans="2:11" s="2" customFormat="1" x14ac:dyDescent="0.25">
      <c r="B50" s="62"/>
      <c r="D50" s="32">
        <v>43763</v>
      </c>
      <c r="E50" s="89">
        <f>'Lösung 1'!F49</f>
        <v>1.482926829268294E-2</v>
      </c>
      <c r="F50" s="89">
        <f>'Lösung 1'!H49</f>
        <v>1.053001053001057E-2</v>
      </c>
      <c r="G50" s="89">
        <f>'Lösung 1'!J49</f>
        <v>6.0553633217992342E-3</v>
      </c>
      <c r="H50" s="89">
        <f>'Lösung 1'!L49</f>
        <v>4.1015124327095087E-3</v>
      </c>
      <c r="I50" s="89">
        <f>'Lösung 1'!N49</f>
        <v>8.2429501084597678E-3</v>
      </c>
      <c r="K50" s="91">
        <f t="shared" si="1"/>
        <v>8.7518209371324034E-3</v>
      </c>
    </row>
    <row r="51" spans="2:11" s="2" customFormat="1" x14ac:dyDescent="0.25">
      <c r="B51" s="62"/>
      <c r="D51" s="32">
        <v>43766</v>
      </c>
      <c r="E51" s="89">
        <f>'Lösung 1'!F50</f>
        <v>6.3449336666026035E-3</v>
      </c>
      <c r="F51" s="89">
        <f>'Lösung 1'!H50</f>
        <v>6.1363899502142605E-3</v>
      </c>
      <c r="G51" s="89">
        <f>'Lösung 1'!J50</f>
        <v>1.3069647463456624E-2</v>
      </c>
      <c r="H51" s="89">
        <f>'Lösung 1'!L50</f>
        <v>-2.5529742149604795E-3</v>
      </c>
      <c r="I51" s="89">
        <f>'Lösung 1'!N50</f>
        <v>1.0757314974182419E-2</v>
      </c>
      <c r="K51" s="91">
        <f t="shared" si="1"/>
        <v>6.7510623678990857E-3</v>
      </c>
    </row>
    <row r="52" spans="2:11" s="2" customFormat="1" x14ac:dyDescent="0.25">
      <c r="B52" s="62"/>
      <c r="D52" s="32">
        <v>43767</v>
      </c>
      <c r="E52" s="89">
        <f>'Lösung 1'!F51</f>
        <v>-2.1016431027895965E-3</v>
      </c>
      <c r="F52" s="89">
        <f>'Lösung 1'!H51</f>
        <v>-4.6029919447643231E-4</v>
      </c>
      <c r="G52" s="89">
        <f>'Lösung 1'!J51</f>
        <v>6.7900186725511347E-4</v>
      </c>
      <c r="H52" s="89">
        <f>'Lösung 1'!L51</f>
        <v>-5.1190171487069946E-4</v>
      </c>
      <c r="I52" s="89">
        <f>'Lösung 1'!N51</f>
        <v>1.6602809706258048E-2</v>
      </c>
      <c r="K52" s="91">
        <f t="shared" si="1"/>
        <v>2.8415935122752868E-3</v>
      </c>
    </row>
    <row r="53" spans="2:11" s="2" customFormat="1" x14ac:dyDescent="0.25">
      <c r="B53" s="62"/>
      <c r="D53" s="32">
        <v>43768</v>
      </c>
      <c r="E53" s="89">
        <f>'Lösung 1'!F52</f>
        <v>2.6804518475971317E-3</v>
      </c>
      <c r="F53" s="89">
        <f>'Lösung 1'!H52</f>
        <v>8.9799677642183884E-3</v>
      </c>
      <c r="G53" s="89">
        <f>'Lösung 1'!J52</f>
        <v>-5.0890585241725184E-4</v>
      </c>
      <c r="H53" s="89">
        <f>'Lösung 1'!L52</f>
        <v>1.280409731113874E-3</v>
      </c>
      <c r="I53" s="89">
        <f>'Lösung 1'!N52</f>
        <v>2.931323283082099E-3</v>
      </c>
      <c r="K53" s="91">
        <f t="shared" si="1"/>
        <v>3.0726493547188483E-3</v>
      </c>
    </row>
    <row r="54" spans="2:11" s="2" customFormat="1" x14ac:dyDescent="0.25">
      <c r="B54" s="62"/>
      <c r="D54" s="32">
        <v>43769</v>
      </c>
      <c r="E54" s="89">
        <f>'Lösung 1'!F53</f>
        <v>1.06931449303036E-2</v>
      </c>
      <c r="F54" s="89">
        <f>'Lösung 1'!H53</f>
        <v>-9.6987676859880967E-3</v>
      </c>
      <c r="G54" s="89">
        <f>'Lösung 1'!J53</f>
        <v>6.9585879158178265E-3</v>
      </c>
      <c r="H54" s="89">
        <f>'Lösung 1'!L53</f>
        <v>-7.6726342710997653E-3</v>
      </c>
      <c r="I54" s="89">
        <f>'Lösung 1'!N53</f>
        <v>-2.3799582463465585E-2</v>
      </c>
      <c r="K54" s="91">
        <f t="shared" si="1"/>
        <v>-4.7038503148864041E-3</v>
      </c>
    </row>
    <row r="55" spans="2:11" s="2" customFormat="1" x14ac:dyDescent="0.25">
      <c r="B55" s="62"/>
      <c r="D55" s="32">
        <v>43770</v>
      </c>
      <c r="E55" s="89">
        <f>'Lösung 1'!F54</f>
        <v>-5.1010768940110696E-3</v>
      </c>
      <c r="F55" s="89">
        <f>'Lösung 1'!H54</f>
        <v>-8.0654453278027338E-3</v>
      </c>
      <c r="G55" s="89">
        <f>'Lösung 1'!J54</f>
        <v>5.0564638462846645E-4</v>
      </c>
      <c r="H55" s="89">
        <f>'Lösung 1'!L54</f>
        <v>-6.4432989690721421E-3</v>
      </c>
      <c r="I55" s="89">
        <f>'Lösung 1'!N54</f>
        <v>-4.2771599657825954E-3</v>
      </c>
      <c r="K55" s="91">
        <f t="shared" si="1"/>
        <v>-4.6762669544080145E-3</v>
      </c>
    </row>
    <row r="56" spans="2:11" s="2" customFormat="1" x14ac:dyDescent="0.25">
      <c r="B56" s="62"/>
      <c r="D56" s="32">
        <v>43773</v>
      </c>
      <c r="E56" s="89">
        <f>'Lösung 1'!F55</f>
        <v>-2.6585643752372601E-3</v>
      </c>
      <c r="F56" s="89">
        <f>'Lösung 1'!H55</f>
        <v>4.1816703449877313E-3</v>
      </c>
      <c r="G56" s="89">
        <f>'Lösung 1'!J55</f>
        <v>1.3477088948785632E-3</v>
      </c>
      <c r="H56" s="89">
        <f>'Lösung 1'!L55</f>
        <v>7.7821011673151474E-4</v>
      </c>
      <c r="I56" s="89">
        <f>'Lösung 1'!N55</f>
        <v>1.0309278350515427E-2</v>
      </c>
      <c r="K56" s="91">
        <f t="shared" si="1"/>
        <v>2.7916606663751951E-3</v>
      </c>
    </row>
    <row r="57" spans="2:11" s="2" customFormat="1" x14ac:dyDescent="0.25">
      <c r="B57" s="62"/>
      <c r="D57" s="32">
        <v>43774</v>
      </c>
      <c r="E57" s="89">
        <f>'Lösung 1'!F56</f>
        <v>-3.4272658035033876E-3</v>
      </c>
      <c r="F57" s="89">
        <f>'Lösung 1'!H56</f>
        <v>1.0526315789473717E-2</v>
      </c>
      <c r="G57" s="89">
        <f>'Lösung 1'!J56</f>
        <v>4.0376850605652326E-3</v>
      </c>
      <c r="H57" s="89">
        <f>'Lösung 1'!L56</f>
        <v>6.7392431311559253E-3</v>
      </c>
      <c r="I57" s="89">
        <f>'Lösung 1'!N56</f>
        <v>3.0187074829931992E-2</v>
      </c>
      <c r="K57" s="91">
        <f t="shared" si="1"/>
        <v>9.6126106015246952E-3</v>
      </c>
    </row>
    <row r="58" spans="2:11" s="2" customFormat="1" x14ac:dyDescent="0.25">
      <c r="B58" s="62"/>
      <c r="D58" s="32">
        <v>43775</v>
      </c>
      <c r="E58" s="89">
        <f>'Lösung 1'!F57</f>
        <v>-8.5976308750478347E-3</v>
      </c>
      <c r="F58" s="89">
        <f>'Lösung 1'!H57</f>
        <v>-9.2719780219781001E-3</v>
      </c>
      <c r="G58" s="89">
        <f>'Lösung 1'!J57</f>
        <v>-1.4745308310991856E-2</v>
      </c>
      <c r="H58" s="89">
        <f>'Lösung 1'!L57</f>
        <v>-4.6343975283211769E-3</v>
      </c>
      <c r="I58" s="89">
        <f>'Lösung 1'!N57</f>
        <v>1.3206768468840391E-2</v>
      </c>
      <c r="K58" s="91">
        <f t="shared" si="1"/>
        <v>-4.808509253499715E-3</v>
      </c>
    </row>
    <row r="59" spans="2:11" s="2" customFormat="1" x14ac:dyDescent="0.25">
      <c r="B59" s="62"/>
      <c r="D59" s="32">
        <v>43776</v>
      </c>
      <c r="E59" s="89">
        <f>'Lösung 1'!F58</f>
        <v>1.0213914048949668E-2</v>
      </c>
      <c r="F59" s="89">
        <f>'Lösung 1'!H58</f>
        <v>4.6216060080879195E-3</v>
      </c>
      <c r="G59" s="89">
        <f>'Lösung 1'!J58</f>
        <v>6.4625850340134239E-3</v>
      </c>
      <c r="H59" s="89">
        <f>'Lösung 1'!L58</f>
        <v>1.2933264355923235E-3</v>
      </c>
      <c r="I59" s="89">
        <f>'Lösung 1'!N58</f>
        <v>2.8513238289205045E-3</v>
      </c>
      <c r="K59" s="91">
        <f t="shared" si="1"/>
        <v>5.0885510711127678E-3</v>
      </c>
    </row>
    <row r="60" spans="2:11" s="2" customFormat="1" x14ac:dyDescent="0.25">
      <c r="B60" s="62"/>
      <c r="D60" s="32">
        <v>43777</v>
      </c>
      <c r="E60" s="89">
        <f>'Lösung 1'!F59</f>
        <v>-6.486074017550636E-3</v>
      </c>
      <c r="F60" s="89">
        <f>'Lösung 1'!H59</f>
        <v>-5.6354226566993626E-3</v>
      </c>
      <c r="G60" s="89">
        <f>'Lösung 1'!J59</f>
        <v>3.3795201081443516E-4</v>
      </c>
      <c r="H60" s="89">
        <f>'Lösung 1'!L59</f>
        <v>1.3691552570395116E-2</v>
      </c>
      <c r="I60" s="89">
        <f>'Lösung 1'!N59</f>
        <v>1.6246953696182009E-2</v>
      </c>
      <c r="K60" s="91">
        <f t="shared" si="1"/>
        <v>3.6309923206283125E-3</v>
      </c>
    </row>
    <row r="61" spans="2:11" s="2" customFormat="1" x14ac:dyDescent="0.25">
      <c r="B61" s="62"/>
      <c r="D61" s="32">
        <v>43780</v>
      </c>
      <c r="E61" s="89">
        <f>'Lösung 1'!F60</f>
        <v>-3.8402457757291675E-4</v>
      </c>
      <c r="F61" s="89">
        <f>'Lösung 1'!H60</f>
        <v>1.2028683784409022E-2</v>
      </c>
      <c r="G61" s="89">
        <f>'Lösung 1'!J60</f>
        <v>4.7297297297297369E-3</v>
      </c>
      <c r="H61" s="89">
        <f>'Lösung 1'!L60</f>
        <v>-5.6065239551478241E-3</v>
      </c>
      <c r="I61" s="89">
        <f>'Lösung 1'!N60</f>
        <v>-1.2789768185451633E-2</v>
      </c>
      <c r="K61" s="91">
        <f t="shared" si="1"/>
        <v>-4.0438064080672298E-4</v>
      </c>
    </row>
    <row r="62" spans="2:11" s="2" customFormat="1" x14ac:dyDescent="0.25">
      <c r="B62" s="62"/>
      <c r="D62" s="32">
        <v>43781</v>
      </c>
      <c r="E62" s="89">
        <f>'Lösung 1'!F61</f>
        <v>2.1129466000768815E-3</v>
      </c>
      <c r="F62" s="89">
        <f>'Lösung 1'!H61</f>
        <v>7.0857142857143618E-3</v>
      </c>
      <c r="G62" s="89">
        <f>'Lösung 1'!J61</f>
        <v>1.8493611297916157E-3</v>
      </c>
      <c r="H62" s="89">
        <f>'Lösung 1'!L61</f>
        <v>-5.3818554587390377E-3</v>
      </c>
      <c r="I62" s="89">
        <f>'Lösung 1'!N61</f>
        <v>-5.2631578947367474E-3</v>
      </c>
      <c r="K62" s="91">
        <f t="shared" si="1"/>
        <v>8.0601732421414773E-5</v>
      </c>
    </row>
    <row r="63" spans="2:11" s="2" customFormat="1" x14ac:dyDescent="0.25">
      <c r="B63" s="62"/>
      <c r="D63" s="32">
        <v>43782</v>
      </c>
      <c r="E63" s="89">
        <f>'Lösung 1'!F62</f>
        <v>-5.3670691968564777E-3</v>
      </c>
      <c r="F63" s="89">
        <f>'Lösung 1'!H62</f>
        <v>7.7167498865182704E-3</v>
      </c>
      <c r="G63" s="89">
        <f>'Lösung 1'!J62</f>
        <v>5.0344017452608192E-4</v>
      </c>
      <c r="H63" s="89">
        <f>'Lösung 1'!L62</f>
        <v>3.6073177016231472E-3</v>
      </c>
      <c r="I63" s="89">
        <f>'Lösung 1'!N62</f>
        <v>1.6280016280016962E-3</v>
      </c>
      <c r="K63" s="91">
        <f t="shared" si="1"/>
        <v>1.6176880387625437E-3</v>
      </c>
    </row>
    <row r="64" spans="2:11" s="2" customFormat="1" x14ac:dyDescent="0.25">
      <c r="B64" s="62"/>
      <c r="D64" s="32">
        <v>43783</v>
      </c>
      <c r="E64" s="89">
        <f>'Lösung 1'!F63</f>
        <v>8.2867604548082507E-3</v>
      </c>
      <c r="F64" s="89">
        <f>'Lösung 1'!H63</f>
        <v>-7.8828828828825248E-4</v>
      </c>
      <c r="G64" s="89">
        <f>'Lösung 1'!J63</f>
        <v>-6.7091580006728435E-4</v>
      </c>
      <c r="H64" s="89">
        <f>'Lösung 1'!L63</f>
        <v>-8.2156611039794214E-3</v>
      </c>
      <c r="I64" s="89">
        <f>'Lösung 1'!N63</f>
        <v>-2.1129622104835377E-2</v>
      </c>
      <c r="K64" s="91">
        <f t="shared" si="1"/>
        <v>-4.5035453684724169E-3</v>
      </c>
    </row>
    <row r="65" spans="2:11" s="2" customFormat="1" x14ac:dyDescent="0.25">
      <c r="B65" s="62"/>
      <c r="D65" s="32">
        <v>43784</v>
      </c>
      <c r="E65" s="89">
        <f>'Lösung 1'!F64</f>
        <v>-1.0703363914373099E-2</v>
      </c>
      <c r="F65" s="89">
        <f>'Lösung 1'!H64</f>
        <v>-5.7477741462865772E-3</v>
      </c>
      <c r="G65" s="89">
        <f>'Lösung 1'!J64</f>
        <v>-1.3091641490432959E-2</v>
      </c>
      <c r="H65" s="89">
        <f>'Lösung 1'!L64</f>
        <v>2.5886616619197333E-4</v>
      </c>
      <c r="I65" s="89">
        <f>'Lösung 1'!N64</f>
        <v>-6.2266500622664145E-3</v>
      </c>
      <c r="K65" s="91">
        <f t="shared" si="1"/>
        <v>-7.1021126894334156E-3</v>
      </c>
    </row>
    <row r="66" spans="2:11" s="2" customFormat="1" x14ac:dyDescent="0.25">
      <c r="B66" s="62"/>
      <c r="D66" s="32">
        <v>43787</v>
      </c>
      <c r="E66" s="89">
        <f>'Lösung 1'!F65</f>
        <v>5.2163833075735688E-3</v>
      </c>
      <c r="F66" s="89">
        <f>'Lösung 1'!H65</f>
        <v>5.44094309680343E-3</v>
      </c>
      <c r="G66" s="89">
        <f>'Lösung 1'!J65</f>
        <v>6.9727891156463606E-3</v>
      </c>
      <c r="H66" s="89">
        <f>'Lösung 1'!L65</f>
        <v>1.0610766045548781E-2</v>
      </c>
      <c r="I66" s="89">
        <f>'Lösung 1'!N65</f>
        <v>1.0442773600668254E-2</v>
      </c>
      <c r="K66" s="91">
        <f t="shared" si="1"/>
        <v>7.7367310332480789E-3</v>
      </c>
    </row>
    <row r="67" spans="2:11" s="2" customFormat="1" x14ac:dyDescent="0.25">
      <c r="B67" s="62"/>
      <c r="D67" s="32">
        <v>43788</v>
      </c>
      <c r="E67" s="89">
        <f>'Lösung 1'!F66</f>
        <v>2.4985585239283292E-3</v>
      </c>
      <c r="F67" s="89">
        <f>'Lösung 1'!H66</f>
        <v>5.636978579481422E-3</v>
      </c>
      <c r="G67" s="89">
        <f>'Lösung 1'!J66</f>
        <v>1.2835669650396841E-2</v>
      </c>
      <c r="H67" s="89">
        <f>'Lösung 1'!L66</f>
        <v>-2.5608194622284142E-4</v>
      </c>
      <c r="I67" s="89">
        <f>'Lösung 1'!N66</f>
        <v>-5.3741215378256824E-3</v>
      </c>
      <c r="K67" s="91">
        <f t="shared" si="1"/>
        <v>3.0682006539516139E-3</v>
      </c>
    </row>
    <row r="68" spans="2:11" s="2" customFormat="1" x14ac:dyDescent="0.25">
      <c r="B68" s="62"/>
      <c r="D68" s="32">
        <v>43789</v>
      </c>
      <c r="E68" s="89">
        <f>'Lösung 1'!F67</f>
        <v>-2.3006134969324465E-3</v>
      </c>
      <c r="F68" s="89">
        <f>'Lösung 1'!H67</f>
        <v>1.1210762331836932E-4</v>
      </c>
      <c r="G68" s="89">
        <f>'Lösung 1'!J67</f>
        <v>6.8367517091878494E-3</v>
      </c>
      <c r="H68" s="89">
        <f>'Lösung 1'!L67</f>
        <v>3.8422131147541894E-3</v>
      </c>
      <c r="I68" s="89">
        <f>'Lösung 1'!N67</f>
        <v>-2.9093931837074205E-3</v>
      </c>
      <c r="K68" s="91">
        <f t="shared" si="1"/>
        <v>1.1162131533241082E-3</v>
      </c>
    </row>
    <row r="69" spans="2:11" s="2" customFormat="1" x14ac:dyDescent="0.25">
      <c r="B69" s="62"/>
      <c r="D69" s="32">
        <v>43790</v>
      </c>
      <c r="E69" s="89">
        <f>'Lösung 1'!F68</f>
        <v>2.1137586471944303E-3</v>
      </c>
      <c r="F69" s="89">
        <f>'Lösung 1'!H68</f>
        <v>7.2861786795201944E-3</v>
      </c>
      <c r="G69" s="89">
        <f>'Lösung 1'!J68</f>
        <v>2.815501821795463E-3</v>
      </c>
      <c r="H69" s="89">
        <f>'Lösung 1'!L68</f>
        <v>-2.8068384792038215E-3</v>
      </c>
      <c r="I69" s="89">
        <f>'Lösung 1'!N68</f>
        <v>-1.2505210504375475E-3</v>
      </c>
      <c r="K69" s="91">
        <f t="shared" si="1"/>
        <v>1.6316159237737438E-3</v>
      </c>
    </row>
    <row r="70" spans="2:11" s="2" customFormat="1" x14ac:dyDescent="0.25">
      <c r="B70" s="62"/>
      <c r="D70" s="32">
        <v>43791</v>
      </c>
      <c r="E70" s="89">
        <f>'Lösung 1'!F69</f>
        <v>-1.035474592521568E-2</v>
      </c>
      <c r="F70" s="89">
        <f>'Lösung 1'!H69</f>
        <v>-3.1159581571332806E-3</v>
      </c>
      <c r="G70" s="89">
        <f>'Lösung 1'!J69</f>
        <v>3.3030553261781392E-4</v>
      </c>
      <c r="H70" s="89">
        <f>'Lösung 1'!L69</f>
        <v>-4.3500511770726558E-3</v>
      </c>
      <c r="I70" s="89">
        <f>'Lösung 1'!N69</f>
        <v>-5.4257095158598556E-3</v>
      </c>
      <c r="K70" s="91">
        <f t="shared" si="1"/>
        <v>-4.583231848532732E-3</v>
      </c>
    </row>
    <row r="71" spans="2:11" s="2" customFormat="1" x14ac:dyDescent="0.25">
      <c r="B71" s="62"/>
      <c r="D71" s="32">
        <v>43794</v>
      </c>
      <c r="E71" s="89">
        <f>'Lösung 1'!F70</f>
        <v>-1.162565394303483E-3</v>
      </c>
      <c r="F71" s="89">
        <f>'Lösung 1'!H70</f>
        <v>2.2326412145567964E-3</v>
      </c>
      <c r="G71" s="89">
        <f>'Lösung 1'!J70</f>
        <v>-2.8066699686314367E-3</v>
      </c>
      <c r="H71" s="89">
        <f>'Lösung 1'!L70</f>
        <v>7.1960935492161315E-3</v>
      </c>
      <c r="I71" s="89">
        <f>'Lösung 1'!N70</f>
        <v>1.9723038187159148E-2</v>
      </c>
      <c r="K71" s="91">
        <f t="shared" si="1"/>
        <v>5.0365075175994312E-3</v>
      </c>
    </row>
    <row r="72" spans="2:11" s="2" customFormat="1" x14ac:dyDescent="0.25">
      <c r="B72" s="62"/>
      <c r="D72" s="32">
        <v>43795</v>
      </c>
      <c r="E72" s="89">
        <f>'Lösung 1'!F71</f>
        <v>1.0863239573229988E-2</v>
      </c>
      <c r="F72" s="89">
        <f>'Lösung 1'!H71</f>
        <v>1.1806638449543438E-2</v>
      </c>
      <c r="G72" s="89">
        <f>'Lösung 1'!J71</f>
        <v>1.1754966887417284E-2</v>
      </c>
      <c r="H72" s="89">
        <f>'Lösung 1'!L71</f>
        <v>4.0826741515693765E-3</v>
      </c>
      <c r="I72" s="89">
        <f>'Lösung 1'!N71</f>
        <v>1.1522633744855959E-2</v>
      </c>
      <c r="K72" s="91">
        <f t="shared" si="1"/>
        <v>1.0006030561323209E-2</v>
      </c>
    </row>
    <row r="73" spans="2:11" s="2" customFormat="1" x14ac:dyDescent="0.25">
      <c r="B73" s="62"/>
      <c r="D73" s="32">
        <v>43796</v>
      </c>
      <c r="E73" s="89">
        <f>'Lösung 1'!F72</f>
        <v>-2.1109192093647922E-3</v>
      </c>
      <c r="F73" s="89">
        <f>'Lösung 1'!H72</f>
        <v>7.2655217965653662E-3</v>
      </c>
      <c r="G73" s="89">
        <f>'Lösung 1'!J72</f>
        <v>1.3091147111765622E-2</v>
      </c>
      <c r="H73" s="89">
        <f>'Lösung 1'!L72</f>
        <v>-2.7954256670902344E-3</v>
      </c>
      <c r="I73" s="89">
        <f>'Lösung 1'!N72</f>
        <v>-1.0577705451586539E-2</v>
      </c>
      <c r="K73" s="91">
        <f t="shared" si="1"/>
        <v>9.7452371605788457E-4</v>
      </c>
    </row>
    <row r="74" spans="2:11" s="2" customFormat="1" x14ac:dyDescent="0.25">
      <c r="B74" s="62"/>
      <c r="D74" s="32">
        <v>43797</v>
      </c>
      <c r="E74" s="89">
        <f>'Lösung 1'!F73</f>
        <v>3.6538461538460076E-3</v>
      </c>
      <c r="F74" s="89">
        <f>'Lösung 1'!H73</f>
        <v>6.4480874316941161E-3</v>
      </c>
      <c r="G74" s="89">
        <f>'Lösung 1'!J73</f>
        <v>-4.6842190276207285E-3</v>
      </c>
      <c r="H74" s="89">
        <f>'Lösung 1'!L73</f>
        <v>2.5484199796126372E-3</v>
      </c>
      <c r="I74" s="89">
        <f>'Lösung 1'!N73</f>
        <v>5.3453947368420351E-3</v>
      </c>
      <c r="K74" s="91">
        <f t="shared" si="1"/>
        <v>2.6623058548748135E-3</v>
      </c>
    </row>
    <row r="75" spans="2:11" s="2" customFormat="1" x14ac:dyDescent="0.25">
      <c r="B75" s="62"/>
      <c r="D75" s="32">
        <v>43798</v>
      </c>
      <c r="E75" s="89">
        <f>'Lösung 1'!F74</f>
        <v>-7.6643035064183351E-4</v>
      </c>
      <c r="F75" s="89">
        <f>'Lösung 1'!H74</f>
        <v>2.7147355847541021E-3</v>
      </c>
      <c r="G75" s="89">
        <f>'Lösung 1'!J74</f>
        <v>2.9211295034079487E-3</v>
      </c>
      <c r="H75" s="89">
        <f>'Lösung 1'!L74</f>
        <v>0</v>
      </c>
      <c r="I75" s="89">
        <f>'Lösung 1'!N74</f>
        <v>-2.044989775051187E-3</v>
      </c>
      <c r="K75" s="91">
        <f t="shared" si="1"/>
        <v>5.6488899249380604E-4</v>
      </c>
    </row>
    <row r="76" spans="2:11" s="2" customFormat="1" x14ac:dyDescent="0.25">
      <c r="B76" s="62"/>
      <c r="D76" s="32">
        <v>43801</v>
      </c>
      <c r="E76" s="89">
        <f>'Lösung 1'!F75</f>
        <v>-3.6433365292425357E-3</v>
      </c>
      <c r="F76" s="89">
        <f>'Lösung 1'!H75</f>
        <v>-3.0322720381199542E-3</v>
      </c>
      <c r="G76" s="89">
        <f>'Lösung 1'!J75</f>
        <v>-2.5889967637541256E-3</v>
      </c>
      <c r="H76" s="89">
        <f>'Lösung 1'!L75</f>
        <v>-2.7961362480934948E-3</v>
      </c>
      <c r="I76" s="89">
        <f>'Lösung 1'!N75</f>
        <v>-6.5573770491803574E-3</v>
      </c>
      <c r="K76" s="91">
        <f t="shared" si="1"/>
        <v>-3.7236237256780937E-3</v>
      </c>
    </row>
    <row r="77" spans="2:11" s="2" customFormat="1" x14ac:dyDescent="0.25">
      <c r="B77" s="62"/>
      <c r="D77" s="32">
        <v>43802</v>
      </c>
      <c r="E77" s="89">
        <f>'Lösung 1'!F76</f>
        <v>-1.3279445727482631E-2</v>
      </c>
      <c r="F77" s="89">
        <f>'Lösung 1'!H76</f>
        <v>-1.8031718444492695E-2</v>
      </c>
      <c r="G77" s="89">
        <f>'Lösung 1'!J76</f>
        <v>-1.5574302401038298E-2</v>
      </c>
      <c r="H77" s="89">
        <f>'Lösung 1'!L76</f>
        <v>-1.2235534030079043E-2</v>
      </c>
      <c r="I77" s="89">
        <f>'Lösung 1'!N76</f>
        <v>-9.4884488448843118E-3</v>
      </c>
      <c r="K77" s="91">
        <f t="shared" si="1"/>
        <v>-1.3721889889595395E-2</v>
      </c>
    </row>
    <row r="78" spans="2:11" s="2" customFormat="1" x14ac:dyDescent="0.25">
      <c r="B78" s="62"/>
      <c r="D78" s="32">
        <v>43803</v>
      </c>
      <c r="E78" s="89">
        <f>'Lösung 1'!F77</f>
        <v>-8.9721084454846833E-3</v>
      </c>
      <c r="F78" s="89">
        <f>'Lösung 1'!H77</f>
        <v>-1.0508849557522182E-2</v>
      </c>
      <c r="G78" s="89">
        <f>'Lösung 1'!J77</f>
        <v>-1.1206328279498967E-2</v>
      </c>
      <c r="H78" s="89">
        <f>'Lösung 1'!L77</f>
        <v>-1.1096774193548375E-2</v>
      </c>
      <c r="I78" s="89">
        <f>'Lösung 1'!N77</f>
        <v>-2.7488546438983796E-2</v>
      </c>
      <c r="K78" s="91">
        <f t="shared" ref="K78:K109" si="2">AVERAGE(E78:I78)</f>
        <v>-1.3854521383007601E-2</v>
      </c>
    </row>
    <row r="79" spans="2:11" s="2" customFormat="1" x14ac:dyDescent="0.25">
      <c r="B79" s="62"/>
      <c r="D79" s="32">
        <v>43804</v>
      </c>
      <c r="E79" s="89">
        <f>'Lösung 1'!F78</f>
        <v>6.2979728399921164E-3</v>
      </c>
      <c r="F79" s="89">
        <f>'Lösung 1'!H78</f>
        <v>7.937395192845198E-3</v>
      </c>
      <c r="G79" s="89">
        <f>'Lösung 1'!J78</f>
        <v>1.0666666666666602E-2</v>
      </c>
      <c r="H79" s="89">
        <f>'Lösung 1'!L78</f>
        <v>1.9832985386221358E-2</v>
      </c>
      <c r="I79" s="89">
        <f>'Lösung 1'!N78</f>
        <v>1.2847965738757905E-2</v>
      </c>
      <c r="K79" s="91">
        <f t="shared" si="2"/>
        <v>1.1516597164896636E-2</v>
      </c>
    </row>
    <row r="80" spans="2:11" s="2" customFormat="1" x14ac:dyDescent="0.25">
      <c r="B80" s="62"/>
      <c r="D80" s="32">
        <v>43805</v>
      </c>
      <c r="E80" s="89">
        <f>'Lösung 1'!F79</f>
        <v>2.738118521415922E-3</v>
      </c>
      <c r="F80" s="89">
        <f>'Lösung 1'!H79</f>
        <v>3.1055900621117516E-3</v>
      </c>
      <c r="G80" s="89">
        <f>'Lösung 1'!J79</f>
        <v>4.2875989445909646E-3</v>
      </c>
      <c r="H80" s="89">
        <f>'Lösung 1'!L79</f>
        <v>3.0706243602864891E-3</v>
      </c>
      <c r="I80" s="89">
        <f>'Lösung 1'!N79</f>
        <v>-2.5369978858350573E-3</v>
      </c>
      <c r="K80" s="91">
        <f t="shared" si="2"/>
        <v>2.1329868005140139E-3</v>
      </c>
    </row>
    <row r="81" spans="2:11" s="2" customFormat="1" x14ac:dyDescent="0.25">
      <c r="B81" s="62"/>
      <c r="D81" s="32">
        <v>43808</v>
      </c>
      <c r="E81" s="89">
        <f>'Lösung 1'!F80</f>
        <v>1.3263116832455513E-2</v>
      </c>
      <c r="F81" s="89">
        <f>'Lösung 1'!H80</f>
        <v>9.2879256965945345E-3</v>
      </c>
      <c r="G81" s="89">
        <f>'Lösung 1'!J80</f>
        <v>2.7914614121511416E-3</v>
      </c>
      <c r="H81" s="89">
        <f>'Lösung 1'!L80</f>
        <v>1.1224489795918391E-2</v>
      </c>
      <c r="I81" s="89">
        <f>'Lösung 1'!N80</f>
        <v>1.2717253073336154E-2</v>
      </c>
      <c r="K81" s="91">
        <f t="shared" si="2"/>
        <v>9.8568493620911461E-3</v>
      </c>
    </row>
    <row r="82" spans="2:11" s="2" customFormat="1" x14ac:dyDescent="0.25">
      <c r="B82" s="62"/>
      <c r="D82" s="32">
        <v>43809</v>
      </c>
      <c r="E82" s="89">
        <f>'Lösung 1'!F81</f>
        <v>-1.9249278152078109E-4</v>
      </c>
      <c r="F82" s="89">
        <f>'Lösung 1'!H81</f>
        <v>-1.0955302366344455E-3</v>
      </c>
      <c r="G82" s="89">
        <f>'Lösung 1'!J81</f>
        <v>-6.38611429507141E-3</v>
      </c>
      <c r="H82" s="89">
        <f>'Lösung 1'!L81</f>
        <v>-2.0181634712410634E-3</v>
      </c>
      <c r="I82" s="89">
        <f>'Lösung 1'!N81</f>
        <v>-1.2557555462536785E-3</v>
      </c>
      <c r="K82" s="91">
        <f t="shared" si="2"/>
        <v>-2.1896112661442756E-3</v>
      </c>
    </row>
    <row r="83" spans="2:11" s="2" customFormat="1" x14ac:dyDescent="0.25">
      <c r="B83" s="62"/>
      <c r="D83" s="32">
        <v>43810</v>
      </c>
      <c r="E83" s="89">
        <f>'Lösung 1'!F82</f>
        <v>-8.8563727377743984E-3</v>
      </c>
      <c r="F83" s="89">
        <f>'Lösung 1'!H82</f>
        <v>8.7738539153314754E-4</v>
      </c>
      <c r="G83" s="89">
        <f>'Lösung 1'!J82</f>
        <v>-1.6479894528674821E-3</v>
      </c>
      <c r="H83" s="89">
        <f>'Lösung 1'!L82</f>
        <v>-8.8473205257836307E-3</v>
      </c>
      <c r="I83" s="89">
        <f>'Lösung 1'!N82</f>
        <v>-1.0896898575020852E-2</v>
      </c>
      <c r="K83" s="91">
        <f t="shared" si="2"/>
        <v>-5.8742391799826432E-3</v>
      </c>
    </row>
    <row r="84" spans="2:11" s="2" customFormat="1" x14ac:dyDescent="0.25">
      <c r="B84" s="62"/>
      <c r="D84" s="32">
        <v>43811</v>
      </c>
      <c r="E84" s="89">
        <f>'Lösung 1'!F83</f>
        <v>1.1655011655011815E-3</v>
      </c>
      <c r="F84" s="89">
        <f>'Lösung 1'!H83</f>
        <v>6.5746219592366373E-4</v>
      </c>
      <c r="G84" s="89">
        <f>'Lösung 1'!J83</f>
        <v>9.9042588312969748E-4</v>
      </c>
      <c r="H84" s="89">
        <f>'Lösung 1'!L83</f>
        <v>5.1007396072422218E-4</v>
      </c>
      <c r="I84" s="89">
        <f>'Lösung 1'!N83</f>
        <v>-3.3898305084746339E-3</v>
      </c>
      <c r="K84" s="91">
        <f t="shared" si="2"/>
        <v>-1.3273460639173784E-5</v>
      </c>
    </row>
    <row r="85" spans="2:11" s="2" customFormat="1" x14ac:dyDescent="0.25">
      <c r="B85" s="62"/>
      <c r="D85" s="32">
        <v>43812</v>
      </c>
      <c r="E85" s="89">
        <f>'Lösung 1'!F84</f>
        <v>0</v>
      </c>
      <c r="F85" s="89">
        <f>'Lösung 1'!H84</f>
        <v>-5.4752518615852619E-4</v>
      </c>
      <c r="G85" s="89">
        <f>'Lösung 1'!J84</f>
        <v>-2.8034300791555111E-3</v>
      </c>
      <c r="H85" s="89">
        <f>'Lösung 1'!L84</f>
        <v>8.6668366046391832E-3</v>
      </c>
      <c r="I85" s="89">
        <f>'Lösung 1'!N84</f>
        <v>1.9557823129251695E-2</v>
      </c>
      <c r="K85" s="91">
        <f t="shared" si="2"/>
        <v>4.9747408937153683E-3</v>
      </c>
    </row>
    <row r="86" spans="2:11" s="2" customFormat="1" x14ac:dyDescent="0.25">
      <c r="B86" s="62"/>
      <c r="D86" s="32">
        <v>43815</v>
      </c>
      <c r="E86" s="89">
        <f>'Lösung 1'!F85</f>
        <v>-1.358168412883165E-3</v>
      </c>
      <c r="F86" s="89">
        <f>'Lösung 1'!H85</f>
        <v>-6.5739016106058923E-4</v>
      </c>
      <c r="G86" s="89">
        <f>'Lösung 1'!J85</f>
        <v>-5.9533653051100366E-3</v>
      </c>
      <c r="H86" s="89">
        <f>'Lösung 1'!L85</f>
        <v>-4.0434672731867183E-3</v>
      </c>
      <c r="I86" s="89">
        <f>'Lösung 1'!N85</f>
        <v>6.6722268557131148E-3</v>
      </c>
      <c r="K86" s="91">
        <f t="shared" si="2"/>
        <v>-1.0680328593054788E-3</v>
      </c>
    </row>
    <row r="87" spans="2:11" s="2" customFormat="1" x14ac:dyDescent="0.25">
      <c r="B87" s="62"/>
      <c r="D87" s="32">
        <v>43816</v>
      </c>
      <c r="E87" s="89">
        <f>'Lösung 1'!F86</f>
        <v>1.2240139887313095E-2</v>
      </c>
      <c r="F87" s="89">
        <f>'Lösung 1'!H86</f>
        <v>3.5083872382415393E-3</v>
      </c>
      <c r="G87" s="89">
        <f>'Lösung 1'!J86</f>
        <v>1.1811678589253027E-2</v>
      </c>
      <c r="H87" s="89">
        <f>'Lösung 1'!L86</f>
        <v>9.3884800811976366E-3</v>
      </c>
      <c r="I87" s="89">
        <f>'Lösung 1'!N86</f>
        <v>1.9055509527754699E-2</v>
      </c>
      <c r="K87" s="91">
        <f t="shared" si="2"/>
        <v>1.1200839064752E-2</v>
      </c>
    </row>
    <row r="88" spans="2:11" s="2" customFormat="1" x14ac:dyDescent="0.25">
      <c r="B88" s="62"/>
      <c r="D88" s="32">
        <v>43817</v>
      </c>
      <c r="E88" s="89">
        <f>'Lösung 1'!F87</f>
        <v>-6.1420345489443529E-3</v>
      </c>
      <c r="F88" s="89">
        <f>'Lösung 1'!H87</f>
        <v>3.7146290833607321E-3</v>
      </c>
      <c r="G88" s="89">
        <f>'Lösung 1'!J87</f>
        <v>-1.1509371917133304E-3</v>
      </c>
      <c r="H88" s="89">
        <f>'Lösung 1'!L87</f>
        <v>5.7817998994469377E-3</v>
      </c>
      <c r="I88" s="89">
        <f>'Lösung 1'!N87</f>
        <v>1.2195121951219523E-3</v>
      </c>
      <c r="K88" s="91">
        <f t="shared" si="2"/>
        <v>6.8459388745438781E-4</v>
      </c>
    </row>
    <row r="89" spans="2:11" s="2" customFormat="1" x14ac:dyDescent="0.25">
      <c r="B89" s="62"/>
      <c r="D89" s="32">
        <v>43818</v>
      </c>
      <c r="E89" s="89">
        <f>'Lösung 1'!F88</f>
        <v>4.441869447663116E-3</v>
      </c>
      <c r="F89" s="89">
        <f>'Lösung 1'!H88</f>
        <v>-3.1566343746599612E-3</v>
      </c>
      <c r="G89" s="89">
        <f>'Lösung 1'!J88</f>
        <v>1.3168724279835065E-3</v>
      </c>
      <c r="H89" s="89">
        <f>'Lösung 1'!L88</f>
        <v>2.999250187453173E-3</v>
      </c>
      <c r="I89" s="89">
        <f>'Lösung 1'!N88</f>
        <v>-2.4360535931789995E-3</v>
      </c>
      <c r="K89" s="91">
        <f t="shared" si="2"/>
        <v>6.3306081905216698E-4</v>
      </c>
    </row>
    <row r="90" spans="2:11" s="2" customFormat="1" x14ac:dyDescent="0.25">
      <c r="B90" s="62"/>
      <c r="D90" s="32">
        <v>43819</v>
      </c>
      <c r="E90" s="89">
        <f>'Lösung 1'!F89</f>
        <v>9.6135358584903408E-4</v>
      </c>
      <c r="F90" s="89">
        <f>'Lösung 1'!H89</f>
        <v>6.2240663900414717E-3</v>
      </c>
      <c r="G90" s="89">
        <f>'Lösung 1'!J89</f>
        <v>1.0356731875719394E-2</v>
      </c>
      <c r="H90" s="89">
        <f>'Lösung 1'!L89</f>
        <v>-7.2265138300524612E-3</v>
      </c>
      <c r="I90" s="89">
        <f>'Lösung 1'!N89</f>
        <v>-4.4770044770044981E-3</v>
      </c>
      <c r="K90" s="91">
        <f t="shared" si="2"/>
        <v>1.167726708910588E-3</v>
      </c>
    </row>
    <row r="91" spans="2:11" s="2" customFormat="1" x14ac:dyDescent="0.25">
      <c r="B91" s="62"/>
      <c r="D91" s="32">
        <v>43822</v>
      </c>
      <c r="E91" s="89">
        <f>'Lösung 1'!F90</f>
        <v>1.9016519400691489E-2</v>
      </c>
      <c r="F91" s="89">
        <f>'Lösung 1'!H90</f>
        <v>4.9918610960391074E-3</v>
      </c>
      <c r="G91" s="89">
        <f>'Lösung 1'!J90</f>
        <v>2.05011389521641E-2</v>
      </c>
      <c r="H91" s="89">
        <f>'Lösung 1'!L90</f>
        <v>1.2299196787148636E-2</v>
      </c>
      <c r="I91" s="89">
        <f>'Lösung 1'!N90</f>
        <v>1.2264922322158256E-3</v>
      </c>
      <c r="K91" s="91">
        <f t="shared" si="2"/>
        <v>1.1607041693651832E-2</v>
      </c>
    </row>
    <row r="92" spans="2:11" s="2" customFormat="1" x14ac:dyDescent="0.25">
      <c r="B92" s="62"/>
      <c r="D92" s="32">
        <v>43823</v>
      </c>
      <c r="E92" s="89">
        <f>'Lösung 1'!F91</f>
        <v>4.7125353440151674E-3</v>
      </c>
      <c r="F92" s="89">
        <f>'Lösung 1'!H91</f>
        <v>6.3708022891697524E-3</v>
      </c>
      <c r="G92" s="89">
        <f>'Lösung 1'!J91</f>
        <v>6.0586734693877098E-3</v>
      </c>
      <c r="H92" s="89">
        <f>'Lösung 1'!L91</f>
        <v>-2.2315893875527459E-3</v>
      </c>
      <c r="I92" s="89">
        <f>'Lösung 1'!N91</f>
        <v>-4.0832993058381728E-4</v>
      </c>
      <c r="K92" s="91">
        <f t="shared" si="2"/>
        <v>2.9004183568872135E-3</v>
      </c>
    </row>
    <row r="93" spans="2:11" s="2" customFormat="1" x14ac:dyDescent="0.25">
      <c r="B93" s="62"/>
      <c r="D93" s="32">
        <v>43824</v>
      </c>
      <c r="E93" s="89">
        <f>'Lösung 1'!F92</f>
        <v>0</v>
      </c>
      <c r="F93" s="89">
        <f>'Lösung 1'!H92</f>
        <v>0</v>
      </c>
      <c r="G93" s="89">
        <f>'Lösung 1'!J92</f>
        <v>0</v>
      </c>
      <c r="H93" s="89">
        <f>'Lösung 1'!L92</f>
        <v>0</v>
      </c>
      <c r="I93" s="89">
        <f>'Lösung 1'!N92</f>
        <v>0</v>
      </c>
      <c r="K93" s="91">
        <f t="shared" si="2"/>
        <v>0</v>
      </c>
    </row>
    <row r="94" spans="2:11" s="2" customFormat="1" x14ac:dyDescent="0.25">
      <c r="B94" s="62"/>
      <c r="D94" s="32">
        <v>43825</v>
      </c>
      <c r="E94" s="89">
        <f>'Lösung 1'!F93</f>
        <v>0</v>
      </c>
      <c r="F94" s="89">
        <f>'Lösung 1'!H93</f>
        <v>0</v>
      </c>
      <c r="G94" s="89">
        <f>'Lösung 1'!J93</f>
        <v>0</v>
      </c>
      <c r="H94" s="89">
        <f>'Lösung 1'!L93</f>
        <v>0</v>
      </c>
      <c r="I94" s="89">
        <f>'Lösung 1'!N93</f>
        <v>0</v>
      </c>
      <c r="K94" s="91">
        <f t="shared" si="2"/>
        <v>0</v>
      </c>
    </row>
    <row r="95" spans="2:11" s="2" customFormat="1" x14ac:dyDescent="0.25">
      <c r="B95" s="62"/>
      <c r="D95" s="32">
        <v>43826</v>
      </c>
      <c r="E95" s="89">
        <f>'Lösung 1'!F94</f>
        <v>0</v>
      </c>
      <c r="F95" s="89">
        <f>'Lösung 1'!H94</f>
        <v>0</v>
      </c>
      <c r="G95" s="89">
        <f>'Lösung 1'!J94</f>
        <v>0</v>
      </c>
      <c r="H95" s="89">
        <f>'Lösung 1'!L94</f>
        <v>0</v>
      </c>
      <c r="I95" s="89">
        <f>'Lösung 1'!N94</f>
        <v>0</v>
      </c>
      <c r="K95" s="91">
        <f t="shared" si="2"/>
        <v>0</v>
      </c>
    </row>
    <row r="96" spans="2:11" s="2" customFormat="1" x14ac:dyDescent="0.25">
      <c r="B96" s="62"/>
      <c r="D96" s="32">
        <v>43829</v>
      </c>
      <c r="E96" s="89">
        <f>'Lösung 1'!F95</f>
        <v>-1.8761726078798668E-3</v>
      </c>
      <c r="F96" s="89">
        <f>'Lösung 1'!H95</f>
        <v>-9.6566523605157162E-4</v>
      </c>
      <c r="G96" s="89">
        <f>'Lösung 1'!J95</f>
        <v>5.5467511885896048E-3</v>
      </c>
      <c r="H96" s="89">
        <f>'Lösung 1'!L95</f>
        <v>-3.2306163021867951E-3</v>
      </c>
      <c r="I96" s="89">
        <f>'Lösung 1'!N95</f>
        <v>-2.450980392156854E-3</v>
      </c>
      <c r="K96" s="91">
        <f t="shared" si="2"/>
        <v>-5.953366699370966E-4</v>
      </c>
    </row>
    <row r="97" spans="2:11" s="2" customFormat="1" x14ac:dyDescent="0.25">
      <c r="B97" s="62"/>
      <c r="D97" s="32">
        <v>43830</v>
      </c>
      <c r="E97" s="89">
        <f>'Lösung 1'!F96</f>
        <v>-1.5225563909774475E-2</v>
      </c>
      <c r="F97" s="89">
        <f>'Lösung 1'!H96</f>
        <v>-1.2995381806465423E-2</v>
      </c>
      <c r="G97" s="89">
        <f>'Lösung 1'!J96</f>
        <v>-1.0244286840031536E-2</v>
      </c>
      <c r="H97" s="89">
        <f>'Lösung 1'!L96</f>
        <v>-9.972575417601548E-3</v>
      </c>
      <c r="I97" s="89">
        <f>'Lösung 1'!N96</f>
        <v>1.2285012285011554E-3</v>
      </c>
      <c r="K97" s="91">
        <f t="shared" si="2"/>
        <v>-9.4418613490743659E-3</v>
      </c>
    </row>
    <row r="98" spans="2:11" s="2" customFormat="1" x14ac:dyDescent="0.25">
      <c r="B98" s="62"/>
      <c r="D98" s="32">
        <v>43831</v>
      </c>
      <c r="E98" s="89">
        <f>'Lösung 1'!F97</f>
        <v>0</v>
      </c>
      <c r="F98" s="89">
        <f>'Lösung 1'!H97</f>
        <v>0</v>
      </c>
      <c r="G98" s="89">
        <f>'Lösung 1'!J97</f>
        <v>0</v>
      </c>
      <c r="H98" s="89">
        <f>'Lösung 1'!L97</f>
        <v>0</v>
      </c>
      <c r="I98" s="89">
        <f>'Lösung 1'!N97</f>
        <v>0</v>
      </c>
      <c r="K98" s="91">
        <f t="shared" si="2"/>
        <v>0</v>
      </c>
    </row>
    <row r="99" spans="2:11" s="2" customFormat="1" x14ac:dyDescent="0.25">
      <c r="B99" s="62"/>
      <c r="D99" s="32">
        <v>43832</v>
      </c>
      <c r="E99" s="89">
        <f>'Lösung 1'!F98</f>
        <v>0</v>
      </c>
      <c r="F99" s="89">
        <f>'Lösung 1'!H98</f>
        <v>0</v>
      </c>
      <c r="G99" s="89">
        <f>'Lösung 1'!J98</f>
        <v>0</v>
      </c>
      <c r="H99" s="89">
        <f>'Lösung 1'!L98</f>
        <v>0</v>
      </c>
      <c r="I99" s="89">
        <f>'Lösung 1'!N98</f>
        <v>0</v>
      </c>
      <c r="K99" s="91">
        <f t="shared" si="2"/>
        <v>0</v>
      </c>
    </row>
    <row r="100" spans="2:11" s="2" customFormat="1" x14ac:dyDescent="0.25">
      <c r="B100" s="62"/>
      <c r="D100" s="32">
        <v>43833</v>
      </c>
      <c r="E100" s="89">
        <f>'Lösung 1'!F99</f>
        <v>0</v>
      </c>
      <c r="F100" s="89">
        <f>'Lösung 1'!H99</f>
        <v>0</v>
      </c>
      <c r="G100" s="89">
        <f>'Lösung 1'!J99</f>
        <v>0</v>
      </c>
      <c r="H100" s="89">
        <f>'Lösung 1'!L99</f>
        <v>0</v>
      </c>
      <c r="I100" s="89">
        <f>'Lösung 1'!N99</f>
        <v>0</v>
      </c>
      <c r="K100" s="91">
        <f t="shared" si="2"/>
        <v>0</v>
      </c>
    </row>
    <row r="101" spans="2:11" s="2" customFormat="1" x14ac:dyDescent="0.25">
      <c r="B101" s="62"/>
      <c r="D101" s="32">
        <v>43836</v>
      </c>
      <c r="E101" s="89">
        <f>'Lösung 1'!F100</f>
        <v>1.4697461347585428E-2</v>
      </c>
      <c r="F101" s="89">
        <f>'Lösung 1'!H100</f>
        <v>4.1349292709467189E-3</v>
      </c>
      <c r="G101" s="89">
        <f>'Lösung 1'!J100</f>
        <v>6.6878980891720285E-3</v>
      </c>
      <c r="H101" s="89">
        <f>'Lösung 1'!L100</f>
        <v>1.3346764039284809E-2</v>
      </c>
      <c r="I101" s="89">
        <f>'Lösung 1'!N100</f>
        <v>1.2269938650306678E-2</v>
      </c>
      <c r="K101" s="91">
        <f t="shared" si="2"/>
        <v>1.0227398279459132E-2</v>
      </c>
    </row>
    <row r="102" spans="2:11" s="2" customFormat="1" x14ac:dyDescent="0.25">
      <c r="B102" s="62"/>
      <c r="D102" s="32">
        <v>43837</v>
      </c>
      <c r="E102" s="89">
        <f>'Lösung 1'!F101</f>
        <v>-5.6433408577871713E-4</v>
      </c>
      <c r="F102" s="89">
        <f>'Lösung 1'!H101</f>
        <v>-2.0589510186389548E-3</v>
      </c>
      <c r="G102" s="89">
        <f>'Lösung 1'!J101</f>
        <v>-1.1072445428662592E-3</v>
      </c>
      <c r="H102" s="89">
        <f>'Lösung 1'!L101</f>
        <v>-5.715705765407475E-3</v>
      </c>
      <c r="I102" s="89">
        <f>'Lösung 1'!N101</f>
        <v>-6.8686868686869129E-3</v>
      </c>
      <c r="K102" s="91">
        <f t="shared" si="2"/>
        <v>-3.262984456275664E-3</v>
      </c>
    </row>
    <row r="103" spans="2:11" s="2" customFormat="1" x14ac:dyDescent="0.25">
      <c r="B103" s="62"/>
      <c r="D103" s="32">
        <v>43838</v>
      </c>
      <c r="E103" s="89">
        <f>'Lösung 1'!F102</f>
        <v>-9.9755317146621447E-3</v>
      </c>
      <c r="F103" s="89">
        <f>'Lösung 1'!H102</f>
        <v>2.7147355847541021E-3</v>
      </c>
      <c r="G103" s="89">
        <f>'Lösung 1'!J102</f>
        <v>1.2668250197940267E-3</v>
      </c>
      <c r="H103" s="89">
        <f>'Lösung 1'!L102</f>
        <v>3.9990002499374899E-3</v>
      </c>
      <c r="I103" s="89">
        <f>'Lösung 1'!N102</f>
        <v>2.6444263628966791E-2</v>
      </c>
      <c r="K103" s="91">
        <f t="shared" si="2"/>
        <v>4.8898585537580528E-3</v>
      </c>
    </row>
    <row r="104" spans="2:11" s="2" customFormat="1" x14ac:dyDescent="0.25">
      <c r="B104" s="62"/>
      <c r="D104" s="32">
        <v>43839</v>
      </c>
      <c r="E104" s="89">
        <f>'Lösung 1'!F103</f>
        <v>-1.6159695817490549E-2</v>
      </c>
      <c r="F104" s="89">
        <f>'Lösung 1'!H103</f>
        <v>-5.3064760667100863E-3</v>
      </c>
      <c r="G104" s="89">
        <f>'Lösung 1'!J103</f>
        <v>7.907638779061088E-4</v>
      </c>
      <c r="H104" s="89">
        <f>'Lösung 1'!L103</f>
        <v>-1.4936519790887948E-3</v>
      </c>
      <c r="I104" s="89">
        <f>'Lösung 1'!N103</f>
        <v>7.1343638525565023E-3</v>
      </c>
      <c r="K104" s="91">
        <f t="shared" si="2"/>
        <v>-3.0069392265653638E-3</v>
      </c>
    </row>
    <row r="105" spans="2:11" s="2" customFormat="1" x14ac:dyDescent="0.25">
      <c r="B105" s="62"/>
      <c r="D105" s="32">
        <v>43840</v>
      </c>
      <c r="E105" s="89">
        <f>'Lösung 1'!F104</f>
        <v>-4.0579710144927894E-3</v>
      </c>
      <c r="F105" s="89">
        <f>'Lösung 1'!H104</f>
        <v>5.5525313010342803E-3</v>
      </c>
      <c r="G105" s="89">
        <f>'Lösung 1'!J104</f>
        <v>4.2667509481668642E-3</v>
      </c>
      <c r="H105" s="89">
        <f>'Lösung 1'!L104</f>
        <v>-3.7397157816005944E-3</v>
      </c>
      <c r="I105" s="89">
        <f>'Lösung 1'!N104</f>
        <v>-7.8709169618262909E-4</v>
      </c>
      <c r="K105" s="91">
        <f t="shared" si="2"/>
        <v>2.4690075138502634E-4</v>
      </c>
    </row>
    <row r="106" spans="2:11" s="2" customFormat="1" x14ac:dyDescent="0.25">
      <c r="B106" s="62"/>
      <c r="D106" s="32">
        <v>43843</v>
      </c>
      <c r="E106" s="89">
        <f>'Lösung 1'!F105</f>
        <v>-1.358168412883165E-3</v>
      </c>
      <c r="F106" s="89">
        <f>'Lösung 1'!H105</f>
        <v>-7.7955825032481885E-3</v>
      </c>
      <c r="G106" s="89">
        <f>'Lösung 1'!J105</f>
        <v>8.3398898505113728E-3</v>
      </c>
      <c r="H106" s="89">
        <f>'Lösung 1'!L105</f>
        <v>1.7517517517517955E-3</v>
      </c>
      <c r="I106" s="89">
        <f>'Lösung 1'!N105</f>
        <v>-2.7569909413155402E-3</v>
      </c>
      <c r="K106" s="91">
        <f t="shared" si="2"/>
        <v>-3.6382005103674508E-4</v>
      </c>
    </row>
    <row r="107" spans="2:11" s="2" customFormat="1" x14ac:dyDescent="0.25">
      <c r="B107" s="62"/>
      <c r="D107" s="32">
        <v>43844</v>
      </c>
      <c r="E107" s="89">
        <f>'Lösung 1'!F106</f>
        <v>5.8286380415777383E-3</v>
      </c>
      <c r="F107" s="89">
        <f>'Lösung 1'!H106</f>
        <v>-6.4382365779136475E-3</v>
      </c>
      <c r="G107" s="89">
        <f>'Lösung 1'!J106</f>
        <v>-3.9013732833957926E-3</v>
      </c>
      <c r="H107" s="89">
        <f>'Lösung 1'!L106</f>
        <v>-5.4958780914313721E-3</v>
      </c>
      <c r="I107" s="89">
        <f>'Lösung 1'!N106</f>
        <v>-3.1595576619274368E-3</v>
      </c>
      <c r="K107" s="91">
        <f t="shared" si="2"/>
        <v>-2.6332815146181019E-3</v>
      </c>
    </row>
    <row r="108" spans="2:11" s="2" customFormat="1" x14ac:dyDescent="0.25">
      <c r="B108" s="62"/>
      <c r="D108" s="32">
        <v>43845</v>
      </c>
      <c r="E108" s="89">
        <f>'Lösung 1'!F107</f>
        <v>-1.1589723778250294E-3</v>
      </c>
      <c r="F108" s="89">
        <f>'Lösung 1'!H107</f>
        <v>2.3064250411861664E-3</v>
      </c>
      <c r="G108" s="89">
        <f>'Lösung 1'!J107</f>
        <v>-3.4466551778159493E-3</v>
      </c>
      <c r="H108" s="89">
        <f>'Lösung 1'!L107</f>
        <v>4.5214770158250595E-3</v>
      </c>
      <c r="I108" s="89">
        <f>'Lösung 1'!N107</f>
        <v>1.109350237717921E-2</v>
      </c>
      <c r="K108" s="91">
        <f t="shared" si="2"/>
        <v>2.6631553757098915E-3</v>
      </c>
    </row>
    <row r="109" spans="2:11" s="2" customFormat="1" x14ac:dyDescent="0.25">
      <c r="B109" s="62"/>
      <c r="D109" s="32">
        <v>43846</v>
      </c>
      <c r="E109" s="89">
        <f>'Lösung 1'!F108</f>
        <v>3.8677238445175011E-3</v>
      </c>
      <c r="F109" s="89">
        <f>'Lösung 1'!H108</f>
        <v>4.4926583388120722E-3</v>
      </c>
      <c r="G109" s="89">
        <f>'Lösung 1'!J108</f>
        <v>7.2315673636220712E-3</v>
      </c>
      <c r="H109" s="89">
        <f>'Lösung 1'!L108</f>
        <v>-1.3503375843960885E-2</v>
      </c>
      <c r="I109" s="89">
        <f>'Lösung 1'!N108</f>
        <v>-1.0188087774294585E-2</v>
      </c>
      <c r="K109" s="91">
        <f t="shared" si="2"/>
        <v>-1.6199028142607653E-3</v>
      </c>
    </row>
    <row r="110" spans="2:11" s="2" customFormat="1" x14ac:dyDescent="0.25">
      <c r="B110" s="62"/>
      <c r="D110" s="32">
        <v>43847</v>
      </c>
      <c r="E110" s="89">
        <f>'Lösung 1'!F109</f>
        <v>1.040261991909075E-2</v>
      </c>
      <c r="F110" s="89">
        <f>'Lösung 1'!H109</f>
        <v>-4.3634776917211848E-4</v>
      </c>
      <c r="G110" s="89">
        <f>'Lösung 1'!J109</f>
        <v>1.8729514593411878E-3</v>
      </c>
      <c r="H110" s="89">
        <f>'Lösung 1'!L109</f>
        <v>6.590621039290312E-3</v>
      </c>
      <c r="I110" s="89">
        <f>'Lösung 1'!N109</f>
        <v>3.5629453681709222E-3</v>
      </c>
      <c r="K110" s="91">
        <f t="shared" ref="K110:K117" si="3">AVERAGE(E110:I110)</f>
        <v>4.3985580033442107E-3</v>
      </c>
    </row>
    <row r="111" spans="2:11" s="2" customFormat="1" x14ac:dyDescent="0.25">
      <c r="B111" s="62"/>
      <c r="D111" s="32">
        <v>43850</v>
      </c>
      <c r="E111" s="89">
        <f>'Lösung 1'!F110</f>
        <v>1.601525262154424E-2</v>
      </c>
      <c r="F111" s="89">
        <f>'Lösung 1'!H110</f>
        <v>1.2550474735348649E-2</v>
      </c>
      <c r="G111" s="89">
        <f>'Lösung 1'!J110</f>
        <v>2.1810250817884347E-2</v>
      </c>
      <c r="H111" s="89">
        <f>'Lösung 1'!L110</f>
        <v>1.3850415512465464E-2</v>
      </c>
      <c r="I111" s="89">
        <f>'Lösung 1'!N110</f>
        <v>4.7337278106507341E-3</v>
      </c>
      <c r="K111" s="91">
        <f t="shared" si="3"/>
        <v>1.3792024299578686E-2</v>
      </c>
    </row>
    <row r="112" spans="2:11" s="2" customFormat="1" x14ac:dyDescent="0.25">
      <c r="B112" s="62"/>
      <c r="D112" s="32">
        <v>43851</v>
      </c>
      <c r="E112" s="89">
        <f>'Lösung 1'!F111</f>
        <v>3.0024394820793443E-3</v>
      </c>
      <c r="F112" s="89">
        <f>'Lösung 1'!H111</f>
        <v>-6.4669109721926521E-4</v>
      </c>
      <c r="G112" s="89">
        <f>'Lösung 1'!J111</f>
        <v>6.0984906235694858E-4</v>
      </c>
      <c r="H112" s="89">
        <f>'Lösung 1'!L111</f>
        <v>1.1674118231495223E-2</v>
      </c>
      <c r="I112" s="89">
        <f>'Lösung 1'!N111</f>
        <v>5.496662740479108E-3</v>
      </c>
      <c r="K112" s="91">
        <f t="shared" si="3"/>
        <v>4.0272756838382719E-3</v>
      </c>
    </row>
    <row r="113" spans="2:14" s="2" customFormat="1" x14ac:dyDescent="0.25">
      <c r="B113" s="62"/>
      <c r="D113" s="32">
        <v>43852</v>
      </c>
      <c r="E113" s="89">
        <f>'Lösung 1'!F112</f>
        <v>1.3657623947614494E-2</v>
      </c>
      <c r="F113" s="89">
        <f>'Lösung 1'!H112</f>
        <v>1.8334771354615587E-3</v>
      </c>
      <c r="G113" s="89">
        <f>'Lösung 1'!J112</f>
        <v>5.6376657016607989E-3</v>
      </c>
      <c r="H113" s="89">
        <f>'Lösung 1'!L112</f>
        <v>9.8207709305175861E-4</v>
      </c>
      <c r="I113" s="89">
        <f>'Lösung 1'!N112</f>
        <v>-4.5294806716126512E-2</v>
      </c>
      <c r="K113" s="91">
        <f t="shared" si="3"/>
        <v>-4.6367925676675803E-3</v>
      </c>
    </row>
    <row r="114" spans="2:14" s="2" customFormat="1" x14ac:dyDescent="0.25">
      <c r="B114" s="62"/>
      <c r="D114" s="32">
        <v>43853</v>
      </c>
      <c r="E114" s="89">
        <f>'Lösung 1'!F113</f>
        <v>3.8759689922480689E-3</v>
      </c>
      <c r="F114" s="89">
        <f>'Lösung 1'!H113</f>
        <v>-7.9664118850252263E-3</v>
      </c>
      <c r="G114" s="89">
        <f>'Lösung 1'!J113</f>
        <v>1.2121212121212199E-3</v>
      </c>
      <c r="H114" s="89">
        <f>'Lösung 1'!L113</f>
        <v>-4.905567819475376E-4</v>
      </c>
      <c r="I114" s="89">
        <f>'Lösung 1'!N113</f>
        <v>1.3496932515337567E-2</v>
      </c>
      <c r="K114" s="91">
        <f t="shared" si="3"/>
        <v>2.0256108105468186E-3</v>
      </c>
    </row>
    <row r="115" spans="2:14" s="2" customFormat="1" x14ac:dyDescent="0.25">
      <c r="B115" s="62"/>
      <c r="D115" s="32">
        <v>43854</v>
      </c>
      <c r="E115" s="89">
        <f>'Lösung 1'!F114</f>
        <v>-4.0448611877182961E-3</v>
      </c>
      <c r="F115" s="89">
        <f>'Lösung 1'!H114</f>
        <v>-3.5811177428107799E-3</v>
      </c>
      <c r="G115" s="89">
        <f>'Lösung 1'!J114</f>
        <v>-9.0799031476997971E-3</v>
      </c>
      <c r="H115" s="89">
        <f>'Lösung 1'!L114</f>
        <v>-1.2269938650306678E-3</v>
      </c>
      <c r="I115" s="89">
        <f>'Lösung 1'!N114</f>
        <v>-8.8781275221954115E-3</v>
      </c>
      <c r="K115" s="91">
        <f t="shared" si="3"/>
        <v>-5.3622006930909901E-3</v>
      </c>
    </row>
    <row r="116" spans="2:14" s="2" customFormat="1" x14ac:dyDescent="0.25">
      <c r="B116" s="62"/>
      <c r="D116" s="32">
        <v>43857</v>
      </c>
      <c r="E116" s="89">
        <f>'Lösung 1'!F115</f>
        <v>5.1689126822964671E-3</v>
      </c>
      <c r="F116" s="89">
        <f>'Lösung 1'!H115</f>
        <v>-2.9405358309736451E-3</v>
      </c>
      <c r="G116" s="89">
        <f>'Lösung 1'!J115</f>
        <v>-1.1912034208918731E-2</v>
      </c>
      <c r="H116" s="89">
        <f>'Lösung 1'!L115</f>
        <v>1.4742014742014753E-2</v>
      </c>
      <c r="I116" s="89">
        <f>'Lösung 1'!N115</f>
        <v>9.3648208469054861E-3</v>
      </c>
      <c r="K116" s="91">
        <f t="shared" si="3"/>
        <v>2.8846356462648658E-3</v>
      </c>
    </row>
    <row r="117" spans="2:14" s="2" customFormat="1" x14ac:dyDescent="0.25">
      <c r="B117" s="62"/>
      <c r="D117" s="32">
        <v>43858</v>
      </c>
      <c r="E117" s="89">
        <f>'Lösung 1'!F116</f>
        <v>-8.9990817263544409E-3</v>
      </c>
      <c r="F117" s="89">
        <f>'Lösung 1'!H116</f>
        <v>-9.1753140360458785E-3</v>
      </c>
      <c r="G117" s="89">
        <f>'Lösung 1'!J116</f>
        <v>-1.4683153013910322E-2</v>
      </c>
      <c r="H117" s="89">
        <f>'Lösung 1'!L116</f>
        <v>-2.4213075060532718E-2</v>
      </c>
      <c r="I117" s="89">
        <f>'Lösung 1'!N116</f>
        <v>-2.5010084711577174E-2</v>
      </c>
      <c r="K117" s="91">
        <f t="shared" si="3"/>
        <v>-1.6416141709684105E-2</v>
      </c>
    </row>
    <row r="118" spans="2:14" s="2" customFormat="1" x14ac:dyDescent="0.25">
      <c r="B118" s="62"/>
      <c r="E118" s="88"/>
    </row>
    <row r="119" spans="2:14" s="2" customFormat="1" x14ac:dyDescent="0.25">
      <c r="B119" s="62"/>
    </row>
    <row r="120" spans="2:14" s="2" customFormat="1" x14ac:dyDescent="0.25">
      <c r="B120" s="62"/>
      <c r="D120" s="107" t="s">
        <v>51</v>
      </c>
      <c r="E120" s="107"/>
      <c r="F120" s="107"/>
      <c r="G120" s="107"/>
      <c r="H120" s="107"/>
      <c r="I120" s="39"/>
      <c r="J120" s="39"/>
      <c r="K120" s="40"/>
      <c r="L120" s="40"/>
      <c r="M120" s="40"/>
      <c r="N120" s="40"/>
    </row>
    <row r="121" spans="2:14" s="2" customFormat="1" x14ac:dyDescent="0.25">
      <c r="B121" s="62"/>
      <c r="D121" s="108" t="s">
        <v>54</v>
      </c>
      <c r="E121" s="108"/>
      <c r="F121" s="108"/>
      <c r="G121" s="108"/>
      <c r="H121" s="108"/>
      <c r="I121" s="108"/>
      <c r="J121" s="108"/>
      <c r="K121" s="41"/>
      <c r="L121" s="56"/>
      <c r="M121" s="41"/>
      <c r="N121" s="56"/>
    </row>
    <row r="122" spans="2:14" s="2" customFormat="1" x14ac:dyDescent="0.25">
      <c r="B122" s="62"/>
    </row>
    <row r="123" spans="2:14" s="2" customFormat="1" x14ac:dyDescent="0.25">
      <c r="B123" s="62"/>
    </row>
    <row r="124" spans="2:14" s="2" customFormat="1" x14ac:dyDescent="0.25">
      <c r="B124" s="62"/>
      <c r="E124" s="94" t="s">
        <v>38</v>
      </c>
      <c r="F124" s="68" t="s">
        <v>39</v>
      </c>
      <c r="G124" s="68" t="s">
        <v>56</v>
      </c>
      <c r="H124" s="68" t="s">
        <v>41</v>
      </c>
      <c r="I124" s="69" t="s">
        <v>42</v>
      </c>
    </row>
    <row r="125" spans="2:14" s="2" customFormat="1" x14ac:dyDescent="0.25">
      <c r="B125" s="62"/>
      <c r="D125" s="93" t="s">
        <v>57</v>
      </c>
      <c r="E125" s="79">
        <f>_xlfn.COVARIANCE.S(E14:E117,$K$14:$K$117)</f>
        <v>3.0713771088197459E-5</v>
      </c>
      <c r="F125" s="79">
        <f t="shared" ref="F125:I125" si="4">_xlfn.COVARIANCE.S(F14:F117,$K$14:$K$117)</f>
        <v>3.3813686811647719E-5</v>
      </c>
      <c r="G125" s="79">
        <f t="shared" si="4"/>
        <v>3.4291964917090139E-5</v>
      </c>
      <c r="H125" s="79">
        <f t="shared" si="4"/>
        <v>3.9688775755039738E-5</v>
      </c>
      <c r="I125" s="79">
        <f t="shared" si="4"/>
        <v>5.8890400808549714E-5</v>
      </c>
    </row>
    <row r="126" spans="2:14" s="2" customFormat="1" x14ac:dyDescent="0.25">
      <c r="B126" s="62"/>
    </row>
    <row r="127" spans="2:14" s="2" customFormat="1" x14ac:dyDescent="0.25">
      <c r="B127" s="62"/>
      <c r="E127" s="94" t="s">
        <v>43</v>
      </c>
      <c r="F127" s="68" t="s">
        <v>44</v>
      </c>
      <c r="G127" s="68" t="s">
        <v>45</v>
      </c>
      <c r="H127" s="68" t="s">
        <v>46</v>
      </c>
      <c r="I127" s="69" t="s">
        <v>47</v>
      </c>
    </row>
    <row r="128" spans="2:14" s="2" customFormat="1" x14ac:dyDescent="0.25">
      <c r="B128" s="62"/>
      <c r="D128" s="93" t="s">
        <v>57</v>
      </c>
      <c r="E128" s="79">
        <f>_xlfn.COVARIANCE.S('Lösung 2'!F13:F116,'Lösung 4'!K14:K117)</f>
        <v>-5.9745214386151697E-6</v>
      </c>
      <c r="F128" s="79">
        <f>_xlfn.COVARIANCE.S('Lösung 2'!H13:H116,'Lösung 4'!K14:K117)</f>
        <v>-3.2217584789412524E-6</v>
      </c>
      <c r="G128" s="79">
        <f>_xlfn.COVARIANCE.S('Lösung 2'!J13:J116,'Lösung 4'!K14:K117)</f>
        <v>7.7171124694946886E-7</v>
      </c>
      <c r="H128" s="79">
        <f>_xlfn.COVARIANCE.S('Lösung 2'!L13:L116,'Lösung 4'!K14:K117)</f>
        <v>-3.9099576729271136E-6</v>
      </c>
      <c r="I128" s="79">
        <f>_xlfn.COVARIANCE.S('Lösung 2'!N13:N116,'Lösung 4'!K14:K117)</f>
        <v>1.6826429443911047E-8</v>
      </c>
    </row>
    <row r="129" spans="2:14" s="2" customFormat="1" x14ac:dyDescent="0.25">
      <c r="B129" s="62"/>
    </row>
    <row r="130" spans="2:14" s="2" customFormat="1" x14ac:dyDescent="0.25">
      <c r="B130" s="62"/>
      <c r="E130" s="95" t="s">
        <v>57</v>
      </c>
    </row>
    <row r="131" spans="2:14" s="2" customFormat="1" x14ac:dyDescent="0.25">
      <c r="B131" s="62"/>
      <c r="D131" s="94" t="s">
        <v>57</v>
      </c>
      <c r="E131" s="79">
        <f>_xlfn.VAR.S(K14:K117)</f>
        <v>3.9479719876104947E-5</v>
      </c>
    </row>
    <row r="132" spans="2:14" s="2" customFormat="1" x14ac:dyDescent="0.25">
      <c r="B132" s="62"/>
    </row>
    <row r="133" spans="2:14" s="2" customFormat="1" x14ac:dyDescent="0.25">
      <c r="B133" s="62"/>
    </row>
    <row r="134" spans="2:14" s="2" customFormat="1" x14ac:dyDescent="0.25">
      <c r="B134" s="62"/>
    </row>
    <row r="135" spans="2:14" s="2" customFormat="1" x14ac:dyDescent="0.25">
      <c r="B135" s="62"/>
      <c r="D135" s="107" t="s">
        <v>58</v>
      </c>
      <c r="E135" s="107"/>
      <c r="F135" s="107"/>
      <c r="G135" s="107"/>
      <c r="H135" s="107"/>
      <c r="I135" s="39"/>
      <c r="J135" s="39"/>
      <c r="K135" s="40"/>
      <c r="L135" s="40"/>
      <c r="M135" s="40"/>
      <c r="N135" s="40"/>
    </row>
    <row r="136" spans="2:14" s="2" customFormat="1" x14ac:dyDescent="0.25">
      <c r="B136" s="62"/>
      <c r="D136" s="108" t="s">
        <v>59</v>
      </c>
      <c r="E136" s="108"/>
      <c r="F136" s="108"/>
      <c r="G136" s="108"/>
      <c r="H136" s="108"/>
      <c r="I136" s="108"/>
      <c r="J136" s="108"/>
      <c r="K136" s="41"/>
      <c r="L136" s="56"/>
      <c r="M136" s="41"/>
      <c r="N136" s="56"/>
    </row>
    <row r="137" spans="2:14" s="2" customFormat="1" x14ac:dyDescent="0.25">
      <c r="B137" s="62"/>
    </row>
    <row r="138" spans="2:14" s="2" customFormat="1" x14ac:dyDescent="0.25">
      <c r="B138" s="62"/>
    </row>
    <row r="139" spans="2:14" s="2" customFormat="1" ht="16.5" thickBot="1" x14ac:dyDescent="0.3">
      <c r="B139" s="62"/>
      <c r="D139" s="109" t="s">
        <v>60</v>
      </c>
      <c r="E139" s="109"/>
      <c r="F139" s="109"/>
      <c r="G139" s="109"/>
      <c r="H139" s="109"/>
      <c r="I139" s="109"/>
    </row>
    <row r="140" spans="2:14" s="2" customFormat="1" ht="17.100000000000001" customHeight="1" thickBot="1" x14ac:dyDescent="0.3">
      <c r="B140" s="62"/>
      <c r="D140" s="110" t="s">
        <v>61</v>
      </c>
      <c r="E140" s="111"/>
      <c r="H140" s="110" t="s">
        <v>62</v>
      </c>
      <c r="I140" s="111"/>
      <c r="K140" s="99" t="s">
        <v>63</v>
      </c>
      <c r="L140" s="112" t="s">
        <v>73</v>
      </c>
      <c r="M140" s="112"/>
      <c r="N140" s="100">
        <v>0.2</v>
      </c>
    </row>
    <row r="141" spans="2:14" s="2" customFormat="1" x14ac:dyDescent="0.25">
      <c r="B141" s="62"/>
      <c r="D141" s="64" t="s">
        <v>38</v>
      </c>
      <c r="E141" s="96">
        <f>E125/E131</f>
        <v>0.77796324757579982</v>
      </c>
      <c r="H141" s="64" t="s">
        <v>38</v>
      </c>
      <c r="I141" s="96" cm="1">
        <f t="array" ref="I141">(E125+MMULT('Lösung 3'!J50:N50,'Lösung 4'!N140:N144))/('Lösung 4'!E131+MMULT('Lösung 4'!E128:I128,'Lösung 4'!N140:N144))</f>
        <v>0.80841045174716564</v>
      </c>
      <c r="K141" s="98"/>
      <c r="L141" s="112"/>
      <c r="M141" s="112"/>
      <c r="N141" s="100">
        <v>0.2</v>
      </c>
    </row>
    <row r="142" spans="2:14" s="2" customFormat="1" x14ac:dyDescent="0.25">
      <c r="B142" s="62"/>
      <c r="D142" s="64" t="s">
        <v>39</v>
      </c>
      <c r="E142" s="97">
        <f>F125/E131</f>
        <v>0.8564824400416633</v>
      </c>
      <c r="H142" s="64" t="s">
        <v>39</v>
      </c>
      <c r="I142" s="97" cm="1">
        <f t="array" ref="I142">(F125  + MMULT('Lösung 3'!J51:N51,'Lösung 4'!N140:N144))/('Lösung 4'!E131 + MMULT('Lösung 4'!E128:I128,'Lösung 4'!N140:N144))</f>
        <v>0.88153444955023175</v>
      </c>
      <c r="K142" s="98"/>
      <c r="L142" s="112"/>
      <c r="M142" s="112"/>
      <c r="N142" s="100">
        <v>0.2</v>
      </c>
    </row>
    <row r="143" spans="2:14" s="2" customFormat="1" x14ac:dyDescent="0.25">
      <c r="B143" s="62"/>
      <c r="D143" s="64" t="s">
        <v>40</v>
      </c>
      <c r="E143" s="97">
        <f>G125/E131</f>
        <v>0.86859696635905737</v>
      </c>
      <c r="H143" s="64" t="s">
        <v>40</v>
      </c>
      <c r="I143" s="97" cm="1">
        <f t="array" ref="I143">(G125 + MMULT('Lösung 3'!J52:N52,'Lösung 4'!N140:N144))/('Lösung 4'!E131 + MMULT(E128:I128,'Lösung 4'!N140:N144))</f>
        <v>0.88028377461458995</v>
      </c>
      <c r="K143" s="98"/>
      <c r="L143" s="112"/>
      <c r="M143" s="112"/>
      <c r="N143" s="100">
        <v>0.2</v>
      </c>
    </row>
    <row r="144" spans="2:14" s="2" customFormat="1" x14ac:dyDescent="0.25">
      <c r="B144" s="62"/>
      <c r="D144" s="64" t="s">
        <v>41</v>
      </c>
      <c r="E144" s="97">
        <f>H125/E131</f>
        <v>1.0052952726004858</v>
      </c>
      <c r="H144" s="64" t="s">
        <v>41</v>
      </c>
      <c r="I144" s="97" cm="1">
        <f t="array" ref="I144">(H125+MMULT('Lösung 3'!J53:N53,'Lösung 4'!N140:N144))/('Lösung 4'!E131+MMULT('Lösung 4'!E128:I128,'Lösung 4'!N140:N144))</f>
        <v>0.98039841206273959</v>
      </c>
      <c r="K144" s="98"/>
      <c r="L144" s="112"/>
      <c r="M144" s="112"/>
      <c r="N144" s="100">
        <v>0.2</v>
      </c>
    </row>
    <row r="145" spans="2:14" s="2" customFormat="1" x14ac:dyDescent="0.25">
      <c r="B145" s="62"/>
      <c r="D145" s="66" t="s">
        <v>42</v>
      </c>
      <c r="E145" s="97">
        <f>I125/E131</f>
        <v>1.4916620734229946</v>
      </c>
      <c r="H145" s="66" t="s">
        <v>42</v>
      </c>
      <c r="I145" s="97" cm="1">
        <f t="array" ref="I145">(I125 + MMULT('Lösung 3'!J54:N54,'Lösung 4'!N140:N144))/('Lösung 4'!E131 + MMULT('Lösung 4'!E128:I128,'Lösung 4'!N140:N144))</f>
        <v>1.4493729120252736</v>
      </c>
      <c r="K145" s="98"/>
      <c r="L145" s="112"/>
      <c r="M145" s="112"/>
      <c r="N145" s="100"/>
    </row>
    <row r="146" spans="2:14" s="2" customFormat="1" x14ac:dyDescent="0.25">
      <c r="B146" s="62"/>
    </row>
    <row r="147" spans="2:14" s="2" customFormat="1" x14ac:dyDescent="0.25"/>
    <row r="148" spans="2:14" s="2" customFormat="1" x14ac:dyDescent="0.25"/>
    <row r="149" spans="2:14" s="2" customFormat="1" x14ac:dyDescent="0.25"/>
    <row r="150" spans="2:14" s="2" customFormat="1" x14ac:dyDescent="0.25"/>
    <row r="151" spans="2:14" s="2" customFormat="1" x14ac:dyDescent="0.25"/>
    <row r="152" spans="2:14" s="2" customFormat="1" x14ac:dyDescent="0.25"/>
    <row r="153" spans="2:14" s="2" customFormat="1" x14ac:dyDescent="0.25"/>
    <row r="154" spans="2:14" s="2" customFormat="1" x14ac:dyDescent="0.25"/>
    <row r="155" spans="2:14" s="2" customFormat="1" x14ac:dyDescent="0.25"/>
    <row r="156" spans="2:14" s="2" customFormat="1" x14ac:dyDescent="0.25"/>
    <row r="157" spans="2:14" s="2" customFormat="1" x14ac:dyDescent="0.25"/>
    <row r="158" spans="2:14" s="2" customFormat="1" x14ac:dyDescent="0.25"/>
    <row r="159" spans="2:14" s="2" customFormat="1" x14ac:dyDescent="0.25"/>
    <row r="160" spans="2:14"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row r="215" s="2" customFormat="1" x14ac:dyDescent="0.25"/>
    <row r="216" s="2" customFormat="1" x14ac:dyDescent="0.25"/>
    <row r="217" s="2" customFormat="1" x14ac:dyDescent="0.25"/>
    <row r="218" s="2" customFormat="1" x14ac:dyDescent="0.25"/>
    <row r="219" s="2" customFormat="1" x14ac:dyDescent="0.25"/>
    <row r="220" s="2" customFormat="1" x14ac:dyDescent="0.25"/>
    <row r="221" s="2" customFormat="1" x14ac:dyDescent="0.25"/>
    <row r="222" s="2" customFormat="1" x14ac:dyDescent="0.25"/>
    <row r="223" s="2" customFormat="1" x14ac:dyDescent="0.25"/>
    <row r="224" s="2" customFormat="1" x14ac:dyDescent="0.25"/>
    <row r="225" s="2" customFormat="1" x14ac:dyDescent="0.25"/>
    <row r="226" s="2" customFormat="1" x14ac:dyDescent="0.25"/>
    <row r="227" s="2" customFormat="1" x14ac:dyDescent="0.25"/>
    <row r="228" s="2" customFormat="1" x14ac:dyDescent="0.25"/>
    <row r="229" s="2" customFormat="1" x14ac:dyDescent="0.25"/>
    <row r="230" s="2" customFormat="1" x14ac:dyDescent="0.25"/>
    <row r="231" s="2" customFormat="1" x14ac:dyDescent="0.25"/>
    <row r="232" s="2" customFormat="1" x14ac:dyDescent="0.25"/>
    <row r="233" s="2" customFormat="1" x14ac:dyDescent="0.25"/>
    <row r="234" s="2" customFormat="1" x14ac:dyDescent="0.25"/>
    <row r="235" s="2" customFormat="1" x14ac:dyDescent="0.25"/>
    <row r="236" s="2" customFormat="1" x14ac:dyDescent="0.25"/>
    <row r="237" s="2" customFormat="1" x14ac:dyDescent="0.25"/>
    <row r="238" s="2" customFormat="1" x14ac:dyDescent="0.25"/>
    <row r="239" s="2" customFormat="1" x14ac:dyDescent="0.25"/>
    <row r="240" s="2" customFormat="1" x14ac:dyDescent="0.25"/>
    <row r="241" s="2" customFormat="1" x14ac:dyDescent="0.25"/>
    <row r="242" s="2" customFormat="1" x14ac:dyDescent="0.25"/>
    <row r="243" s="2" customFormat="1" x14ac:dyDescent="0.25"/>
    <row r="244" s="2" customFormat="1" x14ac:dyDescent="0.25"/>
    <row r="245" s="2" customFormat="1" x14ac:dyDescent="0.25"/>
    <row r="246" s="2" customFormat="1" x14ac:dyDescent="0.25"/>
    <row r="247" s="2" customFormat="1" x14ac:dyDescent="0.25"/>
    <row r="248" s="2" customFormat="1" x14ac:dyDescent="0.25"/>
    <row r="249" s="2" customFormat="1" x14ac:dyDescent="0.25"/>
    <row r="250" s="2" customFormat="1" x14ac:dyDescent="0.25"/>
    <row r="251" s="2" customFormat="1" x14ac:dyDescent="0.25"/>
    <row r="252" s="2" customFormat="1" x14ac:dyDescent="0.25"/>
    <row r="253" s="2" customFormat="1" x14ac:dyDescent="0.25"/>
    <row r="254" s="2" customFormat="1" x14ac:dyDescent="0.25"/>
    <row r="255" s="2" customFormat="1" x14ac:dyDescent="0.25"/>
    <row r="256" s="2" customFormat="1" x14ac:dyDescent="0.25"/>
    <row r="257" s="2" customFormat="1" x14ac:dyDescent="0.25"/>
    <row r="258" s="2" customFormat="1" x14ac:dyDescent="0.25"/>
    <row r="259" s="2" customFormat="1" x14ac:dyDescent="0.25"/>
    <row r="260" s="2" customFormat="1" x14ac:dyDescent="0.25"/>
    <row r="261" s="2" customFormat="1" x14ac:dyDescent="0.25"/>
    <row r="262" s="2" customFormat="1" x14ac:dyDescent="0.25"/>
    <row r="263" s="2" customFormat="1" x14ac:dyDescent="0.25"/>
    <row r="264" s="2" customFormat="1" x14ac:dyDescent="0.25"/>
    <row r="265" s="2" customFormat="1" x14ac:dyDescent="0.25"/>
    <row r="266" s="2" customFormat="1" x14ac:dyDescent="0.25"/>
    <row r="267" s="2" customFormat="1" x14ac:dyDescent="0.25"/>
    <row r="268" s="2" customFormat="1" x14ac:dyDescent="0.25"/>
    <row r="269" s="2" customFormat="1" x14ac:dyDescent="0.25"/>
    <row r="270" s="2" customFormat="1" x14ac:dyDescent="0.25"/>
    <row r="271" s="2" customFormat="1" x14ac:dyDescent="0.25"/>
    <row r="272" s="2" customFormat="1" x14ac:dyDescent="0.25"/>
    <row r="273" s="2" customFormat="1" x14ac:dyDescent="0.25"/>
    <row r="274" s="2" customFormat="1" x14ac:dyDescent="0.25"/>
    <row r="275" s="2" customFormat="1" x14ac:dyDescent="0.25"/>
    <row r="276" s="2" customFormat="1" x14ac:dyDescent="0.25"/>
    <row r="277" s="2" customFormat="1" x14ac:dyDescent="0.25"/>
    <row r="278" s="2" customFormat="1" x14ac:dyDescent="0.25"/>
    <row r="279" s="2" customFormat="1" x14ac:dyDescent="0.25"/>
    <row r="280" s="2" customFormat="1" x14ac:dyDescent="0.25"/>
    <row r="281" s="2" customFormat="1" x14ac:dyDescent="0.25"/>
    <row r="282" s="2" customFormat="1" x14ac:dyDescent="0.25"/>
    <row r="283" s="2" customFormat="1" x14ac:dyDescent="0.25"/>
    <row r="284" s="2" customFormat="1" x14ac:dyDescent="0.25"/>
    <row r="285" s="2" customFormat="1" x14ac:dyDescent="0.25"/>
    <row r="286" s="2" customFormat="1" x14ac:dyDescent="0.25"/>
    <row r="287" s="2" customFormat="1" x14ac:dyDescent="0.25"/>
    <row r="288" s="2" customFormat="1" x14ac:dyDescent="0.25"/>
    <row r="289" s="2" customFormat="1" x14ac:dyDescent="0.25"/>
    <row r="290" s="2" customFormat="1" x14ac:dyDescent="0.25"/>
    <row r="291" s="2" customFormat="1" x14ac:dyDescent="0.25"/>
    <row r="292" s="2" customFormat="1" x14ac:dyDescent="0.25"/>
    <row r="293" s="2" customFormat="1" x14ac:dyDescent="0.25"/>
    <row r="294" s="2" customFormat="1" x14ac:dyDescent="0.25"/>
    <row r="295" s="2" customFormat="1" x14ac:dyDescent="0.25"/>
    <row r="296" s="2" customFormat="1" x14ac:dyDescent="0.25"/>
    <row r="297" s="2" customFormat="1" x14ac:dyDescent="0.25"/>
    <row r="298" s="2" customFormat="1" x14ac:dyDescent="0.25"/>
    <row r="299" s="2" customFormat="1" x14ac:dyDescent="0.25"/>
    <row r="300" s="2" customFormat="1" x14ac:dyDescent="0.25"/>
    <row r="301" s="2" customFormat="1" x14ac:dyDescent="0.25"/>
    <row r="302" s="2" customFormat="1" x14ac:dyDescent="0.25"/>
    <row r="303" s="2" customFormat="1" x14ac:dyDescent="0.25"/>
    <row r="304" s="2" customFormat="1" x14ac:dyDescent="0.25"/>
    <row r="305" s="2" customFormat="1" x14ac:dyDescent="0.25"/>
    <row r="306" s="2" customFormat="1" x14ac:dyDescent="0.25"/>
    <row r="307" s="2" customFormat="1" x14ac:dyDescent="0.25"/>
    <row r="308" s="2" customFormat="1" x14ac:dyDescent="0.25"/>
    <row r="309" s="2" customFormat="1" x14ac:dyDescent="0.25"/>
    <row r="310" s="2" customFormat="1" x14ac:dyDescent="0.25"/>
    <row r="311" s="2" customFormat="1" x14ac:dyDescent="0.25"/>
    <row r="312" s="2" customFormat="1" x14ac:dyDescent="0.25"/>
    <row r="313" s="2" customFormat="1" x14ac:dyDescent="0.25"/>
    <row r="314" s="2" customFormat="1" x14ac:dyDescent="0.25"/>
    <row r="315" s="2" customFormat="1" x14ac:dyDescent="0.25"/>
    <row r="316" s="2" customFormat="1" x14ac:dyDescent="0.25"/>
    <row r="317" s="2" customFormat="1" x14ac:dyDescent="0.25"/>
    <row r="318" s="2" customFormat="1" x14ac:dyDescent="0.25"/>
    <row r="319" s="2" customFormat="1" x14ac:dyDescent="0.25"/>
    <row r="320" s="2" customFormat="1" x14ac:dyDescent="0.25"/>
    <row r="321" s="2" customFormat="1" x14ac:dyDescent="0.25"/>
    <row r="322" s="2" customFormat="1" x14ac:dyDescent="0.25"/>
    <row r="323" s="2" customFormat="1" x14ac:dyDescent="0.25"/>
    <row r="324" s="2" customFormat="1" x14ac:dyDescent="0.25"/>
    <row r="325" s="2" customFormat="1" x14ac:dyDescent="0.25"/>
    <row r="326" s="2" customFormat="1" x14ac:dyDescent="0.25"/>
    <row r="327" s="2" customFormat="1" x14ac:dyDescent="0.25"/>
    <row r="328" s="2" customFormat="1" x14ac:dyDescent="0.25"/>
    <row r="329" s="2" customFormat="1" x14ac:dyDescent="0.25"/>
    <row r="330" s="2" customFormat="1" x14ac:dyDescent="0.25"/>
    <row r="331" s="2" customFormat="1" x14ac:dyDescent="0.25"/>
    <row r="332" s="2" customFormat="1" x14ac:dyDescent="0.25"/>
    <row r="333" s="2" customFormat="1" x14ac:dyDescent="0.25"/>
    <row r="334" s="2" customFormat="1" x14ac:dyDescent="0.25"/>
    <row r="335" s="2" customFormat="1" x14ac:dyDescent="0.25"/>
    <row r="336" s="2" customFormat="1" x14ac:dyDescent="0.25"/>
    <row r="337" s="2" customFormat="1" x14ac:dyDescent="0.25"/>
    <row r="338" s="2" customFormat="1" x14ac:dyDescent="0.25"/>
    <row r="339" s="2" customFormat="1" x14ac:dyDescent="0.25"/>
    <row r="340" s="2" customFormat="1" x14ac:dyDescent="0.25"/>
    <row r="341" s="2" customFormat="1" x14ac:dyDescent="0.25"/>
    <row r="342" s="2" customFormat="1" x14ac:dyDescent="0.25"/>
    <row r="343" s="2" customFormat="1" x14ac:dyDescent="0.25"/>
    <row r="344" s="2" customFormat="1" x14ac:dyDescent="0.25"/>
    <row r="345" s="2" customFormat="1" x14ac:dyDescent="0.25"/>
    <row r="346" s="2" customFormat="1" x14ac:dyDescent="0.25"/>
    <row r="347" s="2" customFormat="1" x14ac:dyDescent="0.25"/>
    <row r="348" s="2" customFormat="1" x14ac:dyDescent="0.25"/>
    <row r="349" s="2" customFormat="1" x14ac:dyDescent="0.25"/>
    <row r="350" s="2" customFormat="1" x14ac:dyDescent="0.25"/>
    <row r="351" s="2" customFormat="1" x14ac:dyDescent="0.25"/>
    <row r="352" s="2" customFormat="1" x14ac:dyDescent="0.25"/>
    <row r="353" s="2" customFormat="1" x14ac:dyDescent="0.25"/>
    <row r="354" s="2" customFormat="1" x14ac:dyDescent="0.25"/>
    <row r="355" s="2" customFormat="1" x14ac:dyDescent="0.25"/>
    <row r="356" s="2" customFormat="1" x14ac:dyDescent="0.25"/>
    <row r="357" s="2" customFormat="1" x14ac:dyDescent="0.25"/>
    <row r="358" s="2" customFormat="1" x14ac:dyDescent="0.25"/>
    <row r="359" s="2" customFormat="1" x14ac:dyDescent="0.25"/>
    <row r="360" s="2" customFormat="1" x14ac:dyDescent="0.25"/>
    <row r="361" s="2" customFormat="1" x14ac:dyDescent="0.25"/>
    <row r="362" s="2" customFormat="1" x14ac:dyDescent="0.25"/>
    <row r="363" s="2" customFormat="1" x14ac:dyDescent="0.25"/>
    <row r="364" s="2" customFormat="1" x14ac:dyDescent="0.25"/>
    <row r="365" s="2" customFormat="1" x14ac:dyDescent="0.25"/>
    <row r="366" s="2" customFormat="1" x14ac:dyDescent="0.25"/>
    <row r="367" s="2" customFormat="1" x14ac:dyDescent="0.25"/>
    <row r="368" s="2" customFormat="1" x14ac:dyDescent="0.25"/>
    <row r="369" s="2" customFormat="1" x14ac:dyDescent="0.25"/>
    <row r="370" s="2" customFormat="1" x14ac:dyDescent="0.25"/>
    <row r="371" s="2" customFormat="1" x14ac:dyDescent="0.25"/>
    <row r="372" s="2" customFormat="1" x14ac:dyDescent="0.25"/>
    <row r="373" s="2" customFormat="1" x14ac:dyDescent="0.25"/>
    <row r="374" s="2" customFormat="1" x14ac:dyDescent="0.25"/>
    <row r="375" s="2" customFormat="1" x14ac:dyDescent="0.25"/>
    <row r="376" s="2" customFormat="1" x14ac:dyDescent="0.25"/>
    <row r="377" s="2" customFormat="1" x14ac:dyDescent="0.25"/>
    <row r="378" s="2" customFormat="1" x14ac:dyDescent="0.25"/>
    <row r="379" s="2" customFormat="1" x14ac:dyDescent="0.25"/>
    <row r="380" s="2" customFormat="1" x14ac:dyDescent="0.25"/>
    <row r="381" s="2" customFormat="1" x14ac:dyDescent="0.25"/>
  </sheetData>
  <mergeCells count="10">
    <mergeCell ref="L140:M145"/>
    <mergeCell ref="D139:I139"/>
    <mergeCell ref="D140:E140"/>
    <mergeCell ref="H140:I140"/>
    <mergeCell ref="D9:H9"/>
    <mergeCell ref="D10:J10"/>
    <mergeCell ref="D120:H120"/>
    <mergeCell ref="D121:J121"/>
    <mergeCell ref="D135:H135"/>
    <mergeCell ref="D136:J136"/>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Einleitung &amp; Vorgehensweise</vt:lpstr>
      <vt:lpstr>Übung 1</vt:lpstr>
      <vt:lpstr>Lösung 1</vt:lpstr>
      <vt:lpstr>Übung 2</vt:lpstr>
      <vt:lpstr>Lösung 2</vt:lpstr>
      <vt:lpstr>Übung 3</vt:lpstr>
      <vt:lpstr>Lösung 3</vt:lpstr>
      <vt:lpstr>Übung 4</vt:lpstr>
      <vt:lpstr>Lösung 4</vt:lpstr>
      <vt:lpstr>Notizen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Dejan Pendic</dc:creator>
  <cp:lastModifiedBy>Jovana Sipka (jsipka)</cp:lastModifiedBy>
  <dcterms:created xsi:type="dcterms:W3CDTF">2020-03-22T08:51:03Z</dcterms:created>
  <dcterms:modified xsi:type="dcterms:W3CDTF">2020-03-25T16:54:38Z</dcterms:modified>
</cp:coreProperties>
</file>