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Teaching Center\TC Team\02_Lehrveranstaltungen\Financial Economics\FS20\OLAT\Excel Übungen\"/>
    </mc:Choice>
  </mc:AlternateContent>
  <bookViews>
    <workbookView xWindow="0" yWindow="0" windowWidth="21600" windowHeight="8400"/>
  </bookViews>
  <sheets>
    <sheet name="Einleitung &amp; Vorgehensweise" sheetId="2" r:id="rId1"/>
    <sheet name="Übung 1" sheetId="9" r:id="rId2"/>
    <sheet name="Lösung Übung 1" sheetId="4" r:id="rId3"/>
    <sheet name="Übung 2" sheetId="8" r:id="rId4"/>
    <sheet name="Lösung Übung 2" sheetId="5" r:id="rId5"/>
    <sheet name="Notizblatt" sheetId="7" r:id="rId6"/>
    <sheet name="Dropdowns" sheetId="6" state="hidden" r:id="rId7"/>
  </sheets>
  <definedNames>
    <definedName name="etg" localSheetId="1">#REF!</definedName>
    <definedName name="etg" localSheetId="3">#REF!</definedName>
    <definedName name="etg">#REF!</definedName>
    <definedName name="Kopie" localSheetId="6">#REF!</definedName>
    <definedName name="Kopie" localSheetId="2">#REF!</definedName>
    <definedName name="Kopie" localSheetId="4">#REF!</definedName>
    <definedName name="Kopie" localSheetId="1">#REF!</definedName>
    <definedName name="Kopie" localSheetId="3">#REF!</definedName>
    <definedName name="Kopie">#REF!</definedName>
    <definedName name="NEu" localSheetId="6">#REF!</definedName>
    <definedName name="NEu" localSheetId="2">#REF!</definedName>
    <definedName name="NEu" localSheetId="4">#REF!</definedName>
    <definedName name="NEu" localSheetId="1">#REF!</definedName>
    <definedName name="NEu" localSheetId="3">#REF!</definedName>
    <definedName name="NEu">#REF!</definedName>
    <definedName name="_xlnm.Print_Area" localSheetId="2">'Lösung Übung 1'!$E$1:$I$8</definedName>
    <definedName name="_xlnm.Print_Area" localSheetId="4">'Lösung Übung 2'!$E$1:$J$8</definedName>
    <definedName name="_xlnm.Print_Area" localSheetId="1">'Übung 1'!$E$1:$I$8</definedName>
    <definedName name="_xlnm.Print_Area" localSheetId="3">'Übung 2'!$E$1:$J$8</definedName>
    <definedName name="StartPosition" localSheetId="6">#REF!</definedName>
    <definedName name="StartPosition" localSheetId="2">#REF!</definedName>
    <definedName name="StartPosition" localSheetId="4">#REF!</definedName>
    <definedName name="StartPosition" localSheetId="1">#REF!</definedName>
    <definedName name="StartPosition" localSheetId="3">#REF!</definedName>
    <definedName name="StartPosition">#REF!</definedName>
    <definedName name="textToday" localSheetId="6">#REF!</definedName>
    <definedName name="textToday" localSheetId="2">#REF!</definedName>
    <definedName name="textToday" localSheetId="4">#REF!</definedName>
    <definedName name="textToday" localSheetId="1">#REF!</definedName>
    <definedName name="textToday" localSheetId="3">#REF!</definedName>
    <definedName name="textToday">#REF!</definedName>
    <definedName name="VALID_FORMATS" localSheetId="6">#REF!</definedName>
    <definedName name="VALID_FORMATS" localSheetId="2">#REF!</definedName>
    <definedName name="VALID_FORMATS" localSheetId="4">#REF!</definedName>
    <definedName name="VALID_FORMATS" localSheetId="1">#REF!</definedName>
    <definedName name="VALID_FORMATS" localSheetId="3">#REF!</definedName>
    <definedName name="VALID_FORMATS">#REF!</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26" i="4" l="1"/>
  <c r="L125" i="4"/>
  <c r="L123" i="4"/>
  <c r="L122" i="4"/>
  <c r="G13" i="4"/>
  <c r="F34" i="5" a="1"/>
  <c r="F34" i="5"/>
  <c r="F23" i="5"/>
  <c r="G24" i="5"/>
  <c r="F32" i="5"/>
  <c r="E57" i="5"/>
  <c r="F57" i="5"/>
  <c r="F59" i="5"/>
  <c r="F60" i="5"/>
  <c r="F23" i="8"/>
  <c r="F24" i="8"/>
  <c r="G24" i="8"/>
  <c r="F27" i="8"/>
  <c r="F24" i="5"/>
  <c r="E42" i="5" a="1"/>
  <c r="E42" i="5"/>
  <c r="F42" i="5"/>
  <c r="E43" i="5"/>
  <c r="F43" i="5"/>
  <c r="I13" i="4"/>
  <c r="J13" i="4"/>
  <c r="I14" i="4"/>
  <c r="J14" i="4"/>
  <c r="I15" i="4"/>
  <c r="J15" i="4"/>
  <c r="I16" i="4"/>
  <c r="J16" i="4"/>
  <c r="I17" i="4"/>
  <c r="J17" i="4"/>
  <c r="I18" i="4"/>
  <c r="J18" i="4"/>
  <c r="I19" i="4"/>
  <c r="J19" i="4"/>
  <c r="I20" i="4"/>
  <c r="J20" i="4"/>
  <c r="I21" i="4"/>
  <c r="J21" i="4"/>
  <c r="I22" i="4"/>
  <c r="J22" i="4"/>
  <c r="I23" i="4"/>
  <c r="J23" i="4"/>
  <c r="I24" i="4"/>
  <c r="J24" i="4"/>
  <c r="I25" i="4"/>
  <c r="J25" i="4"/>
  <c r="I26" i="4"/>
  <c r="J26" i="4"/>
  <c r="I27" i="4"/>
  <c r="J27" i="4"/>
  <c r="I28" i="4"/>
  <c r="J28" i="4"/>
  <c r="I29" i="4"/>
  <c r="J29" i="4"/>
  <c r="I30" i="4"/>
  <c r="J30" i="4"/>
  <c r="I31" i="4"/>
  <c r="J31" i="4"/>
  <c r="I32" i="4"/>
  <c r="J32" i="4"/>
  <c r="I33" i="4"/>
  <c r="J33" i="4"/>
  <c r="I34" i="4"/>
  <c r="J34" i="4"/>
  <c r="I35" i="4"/>
  <c r="J35" i="4"/>
  <c r="I36" i="4"/>
  <c r="J36" i="4"/>
  <c r="I37" i="4"/>
  <c r="J37" i="4"/>
  <c r="I38" i="4"/>
  <c r="J38" i="4"/>
  <c r="I39" i="4"/>
  <c r="J39" i="4"/>
  <c r="I40" i="4"/>
  <c r="J40" i="4"/>
  <c r="I41" i="4"/>
  <c r="J41" i="4"/>
  <c r="I42" i="4"/>
  <c r="J42" i="4"/>
  <c r="I43" i="4"/>
  <c r="J43" i="4"/>
  <c r="I44" i="4"/>
  <c r="J44" i="4"/>
  <c r="I45" i="4"/>
  <c r="J45" i="4"/>
  <c r="I46" i="4"/>
  <c r="J46" i="4"/>
  <c r="I47" i="4"/>
  <c r="J47" i="4"/>
  <c r="I48" i="4"/>
  <c r="J48" i="4"/>
  <c r="I49" i="4"/>
  <c r="J49" i="4"/>
  <c r="I50" i="4"/>
  <c r="J50" i="4"/>
  <c r="I51" i="4"/>
  <c r="J51" i="4"/>
  <c r="I52" i="4"/>
  <c r="J52" i="4"/>
  <c r="I53" i="4"/>
  <c r="J53" i="4"/>
  <c r="I54" i="4"/>
  <c r="J54" i="4"/>
  <c r="I55" i="4"/>
  <c r="J55" i="4"/>
  <c r="I56" i="4"/>
  <c r="J56" i="4"/>
  <c r="I57" i="4"/>
  <c r="J57" i="4"/>
  <c r="I58" i="4"/>
  <c r="J58" i="4"/>
  <c r="I59" i="4"/>
  <c r="J59" i="4"/>
  <c r="I60" i="4"/>
  <c r="J60" i="4"/>
  <c r="I61" i="4"/>
  <c r="J61" i="4"/>
  <c r="I62" i="4"/>
  <c r="J62" i="4"/>
  <c r="I63" i="4"/>
  <c r="J63" i="4"/>
  <c r="I64" i="4"/>
  <c r="J64" i="4"/>
  <c r="I65" i="4"/>
  <c r="J65" i="4"/>
  <c r="I66" i="4"/>
  <c r="J66" i="4"/>
  <c r="I67" i="4"/>
  <c r="J67" i="4"/>
  <c r="I68" i="4"/>
  <c r="J68" i="4"/>
  <c r="I69" i="4"/>
  <c r="J69" i="4"/>
  <c r="I70" i="4"/>
  <c r="J70" i="4"/>
  <c r="I71" i="4"/>
  <c r="J71" i="4"/>
  <c r="I72" i="4"/>
  <c r="J72" i="4"/>
  <c r="I73" i="4"/>
  <c r="J73" i="4"/>
  <c r="I74" i="4"/>
  <c r="J74" i="4"/>
  <c r="I75" i="4"/>
  <c r="J75" i="4"/>
  <c r="I76" i="4"/>
  <c r="J76" i="4"/>
  <c r="I77" i="4"/>
  <c r="J77" i="4"/>
  <c r="I78" i="4"/>
  <c r="J78" i="4"/>
  <c r="I79" i="4"/>
  <c r="J79" i="4"/>
  <c r="I80" i="4"/>
  <c r="J80" i="4"/>
  <c r="I81" i="4"/>
  <c r="J81" i="4"/>
  <c r="I82" i="4"/>
  <c r="J82" i="4"/>
  <c r="I83" i="4"/>
  <c r="J83" i="4"/>
  <c r="I84" i="4"/>
  <c r="J84" i="4"/>
  <c r="I85" i="4"/>
  <c r="J85" i="4"/>
  <c r="I86" i="4"/>
  <c r="J86" i="4"/>
  <c r="I87" i="4"/>
  <c r="J87" i="4"/>
  <c r="I88" i="4"/>
  <c r="J88" i="4"/>
  <c r="I89" i="4"/>
  <c r="J89" i="4"/>
  <c r="I90" i="4"/>
  <c r="J90" i="4"/>
  <c r="I91" i="4"/>
  <c r="J91" i="4"/>
  <c r="I92" i="4"/>
  <c r="J92" i="4"/>
  <c r="I93" i="4"/>
  <c r="J93" i="4"/>
  <c r="I94" i="4"/>
  <c r="J94" i="4"/>
  <c r="I95" i="4"/>
  <c r="J95" i="4"/>
  <c r="I96" i="4"/>
  <c r="J96" i="4"/>
  <c r="I97" i="4"/>
  <c r="J97" i="4"/>
  <c r="I98" i="4"/>
  <c r="J98" i="4"/>
  <c r="I99" i="4"/>
  <c r="J99" i="4"/>
  <c r="I100" i="4"/>
  <c r="J100" i="4"/>
  <c r="I101" i="4"/>
  <c r="J101" i="4"/>
  <c r="I102" i="4"/>
  <c r="J102" i="4"/>
  <c r="I103" i="4"/>
  <c r="J103" i="4"/>
  <c r="I104" i="4"/>
  <c r="J104" i="4"/>
  <c r="I105" i="4"/>
  <c r="J105" i="4"/>
  <c r="I106" i="4"/>
  <c r="J106" i="4"/>
  <c r="I107" i="4"/>
  <c r="J107" i="4"/>
  <c r="I108" i="4"/>
  <c r="J108" i="4"/>
  <c r="I109" i="4"/>
  <c r="J109" i="4"/>
  <c r="I110" i="4"/>
  <c r="J110" i="4"/>
  <c r="I111" i="4"/>
  <c r="J111" i="4"/>
  <c r="I112" i="4"/>
  <c r="J112" i="4"/>
  <c r="I113" i="4"/>
  <c r="J113" i="4"/>
  <c r="I114" i="4"/>
  <c r="J114" i="4"/>
  <c r="I115" i="4"/>
  <c r="J115" i="4"/>
  <c r="I116" i="4"/>
  <c r="J116" i="4"/>
  <c r="F13" i="4"/>
  <c r="F14" i="4"/>
  <c r="G14" i="4"/>
  <c r="F15" i="4"/>
  <c r="G15" i="4"/>
  <c r="F16" i="4"/>
  <c r="G16" i="4"/>
  <c r="F17" i="4"/>
  <c r="G17" i="4"/>
  <c r="F18" i="4"/>
  <c r="G18" i="4"/>
  <c r="F19" i="4"/>
  <c r="G19" i="4"/>
  <c r="F20" i="4"/>
  <c r="G20" i="4"/>
  <c r="F21" i="4"/>
  <c r="G21" i="4"/>
  <c r="F22" i="4"/>
  <c r="G22" i="4"/>
  <c r="F23" i="4"/>
  <c r="G23" i="4"/>
  <c r="F24" i="4"/>
  <c r="G24" i="4"/>
  <c r="F25" i="4"/>
  <c r="G25" i="4"/>
  <c r="F26" i="4"/>
  <c r="G26" i="4"/>
  <c r="F27" i="4"/>
  <c r="G27" i="4"/>
  <c r="F28" i="4"/>
  <c r="G28" i="4"/>
  <c r="F29" i="4"/>
  <c r="G29" i="4"/>
  <c r="F30" i="4"/>
  <c r="G30" i="4"/>
  <c r="F31" i="4"/>
  <c r="G31" i="4"/>
  <c r="F32" i="4"/>
  <c r="G32" i="4"/>
  <c r="F33" i="4"/>
  <c r="G33" i="4"/>
  <c r="F34" i="4"/>
  <c r="G34" i="4"/>
  <c r="F35" i="4"/>
  <c r="G35" i="4"/>
  <c r="F36" i="4"/>
  <c r="G36" i="4"/>
  <c r="F37" i="4"/>
  <c r="G37" i="4"/>
  <c r="F38" i="4"/>
  <c r="G38" i="4"/>
  <c r="F39" i="4"/>
  <c r="G39" i="4"/>
  <c r="F40" i="4"/>
  <c r="G40" i="4"/>
  <c r="F41" i="4"/>
  <c r="G41" i="4"/>
  <c r="F42" i="4"/>
  <c r="G42" i="4"/>
  <c r="F43" i="4"/>
  <c r="G43" i="4"/>
  <c r="F44" i="4"/>
  <c r="G44" i="4"/>
  <c r="F45" i="4"/>
  <c r="G45" i="4"/>
  <c r="F46" i="4"/>
  <c r="G46" i="4"/>
  <c r="F47" i="4"/>
  <c r="G47" i="4"/>
  <c r="F48" i="4"/>
  <c r="G48" i="4"/>
  <c r="F49" i="4"/>
  <c r="G49" i="4"/>
  <c r="F50" i="4"/>
  <c r="G50" i="4"/>
  <c r="F51" i="4"/>
  <c r="G51" i="4"/>
  <c r="F52" i="4"/>
  <c r="G52" i="4"/>
  <c r="F53" i="4"/>
  <c r="G53" i="4"/>
  <c r="F54" i="4"/>
  <c r="G54" i="4"/>
  <c r="F55" i="4"/>
  <c r="G55" i="4"/>
  <c r="F56" i="4"/>
  <c r="G56" i="4"/>
  <c r="F57" i="4"/>
  <c r="G57" i="4"/>
  <c r="F58" i="4"/>
  <c r="G58" i="4"/>
  <c r="F59" i="4"/>
  <c r="G59" i="4"/>
  <c r="F60" i="4"/>
  <c r="G60" i="4"/>
  <c r="F61" i="4"/>
  <c r="G61" i="4"/>
  <c r="F62" i="4"/>
  <c r="G62" i="4"/>
  <c r="F63" i="4"/>
  <c r="G63" i="4"/>
  <c r="F64" i="4"/>
  <c r="G64" i="4"/>
  <c r="F65" i="4"/>
  <c r="G65" i="4"/>
  <c r="F66" i="4"/>
  <c r="G66" i="4"/>
  <c r="F67" i="4"/>
  <c r="G67" i="4"/>
  <c r="F68" i="4"/>
  <c r="G68" i="4"/>
  <c r="F69" i="4"/>
  <c r="G69" i="4"/>
  <c r="F70" i="4"/>
  <c r="G70" i="4"/>
  <c r="F71" i="4"/>
  <c r="G71" i="4"/>
  <c r="F72" i="4"/>
  <c r="G72" i="4"/>
  <c r="F73" i="4"/>
  <c r="G73" i="4"/>
  <c r="F74" i="4"/>
  <c r="G74" i="4"/>
  <c r="F75" i="4"/>
  <c r="G75" i="4"/>
  <c r="F76" i="4"/>
  <c r="G76" i="4"/>
  <c r="F77" i="4"/>
  <c r="G77" i="4"/>
  <c r="F78" i="4"/>
  <c r="G78" i="4"/>
  <c r="F79" i="4"/>
  <c r="G79" i="4"/>
  <c r="F80" i="4"/>
  <c r="G80" i="4"/>
  <c r="F81" i="4"/>
  <c r="G81" i="4"/>
  <c r="F82" i="4"/>
  <c r="G82" i="4"/>
  <c r="F83" i="4"/>
  <c r="G83" i="4"/>
  <c r="F84" i="4"/>
  <c r="G84" i="4"/>
  <c r="F85" i="4"/>
  <c r="G85" i="4"/>
  <c r="F86" i="4"/>
  <c r="G86" i="4"/>
  <c r="F87" i="4"/>
  <c r="G87" i="4"/>
  <c r="F88" i="4"/>
  <c r="G88" i="4"/>
  <c r="F89" i="4"/>
  <c r="G89" i="4"/>
  <c r="F90" i="4"/>
  <c r="G90" i="4"/>
  <c r="F91" i="4"/>
  <c r="G91" i="4"/>
  <c r="F92" i="4"/>
  <c r="G92" i="4"/>
  <c r="F93" i="4"/>
  <c r="G93" i="4"/>
  <c r="F94" i="4"/>
  <c r="G94" i="4"/>
  <c r="F95" i="4"/>
  <c r="G95" i="4"/>
  <c r="F96" i="4"/>
  <c r="G96" i="4"/>
  <c r="F97" i="4"/>
  <c r="G97" i="4"/>
  <c r="F98" i="4"/>
  <c r="G98" i="4"/>
  <c r="F99" i="4"/>
  <c r="G99" i="4"/>
  <c r="F100" i="4"/>
  <c r="G100" i="4"/>
  <c r="F101" i="4"/>
  <c r="G101" i="4"/>
  <c r="F102" i="4"/>
  <c r="G102" i="4"/>
  <c r="F103" i="4"/>
  <c r="G103" i="4"/>
  <c r="F104" i="4"/>
  <c r="G104" i="4"/>
  <c r="F105" i="4"/>
  <c r="G105" i="4"/>
  <c r="F106" i="4"/>
  <c r="G106" i="4"/>
  <c r="F107" i="4"/>
  <c r="G107" i="4"/>
  <c r="F108" i="4"/>
  <c r="G108" i="4"/>
  <c r="F109" i="4"/>
  <c r="G109" i="4"/>
  <c r="F110" i="4"/>
  <c r="G110" i="4"/>
  <c r="F111" i="4"/>
  <c r="G111" i="4"/>
  <c r="F112" i="4"/>
  <c r="G112" i="4"/>
  <c r="F113" i="4"/>
  <c r="G113" i="4"/>
  <c r="F114" i="4"/>
  <c r="G114" i="4"/>
  <c r="F115" i="4"/>
  <c r="G115" i="4"/>
  <c r="F116" i="4"/>
  <c r="G116" i="4"/>
  <c r="M28" i="4"/>
  <c r="M27" i="4"/>
  <c r="N27" i="4"/>
  <c r="F27" i="5"/>
  <c r="F35" i="5" a="1"/>
  <c r="F35" i="5"/>
  <c r="F67" i="5" a="1"/>
  <c r="F67" i="5"/>
  <c r="F68" i="5"/>
  <c r="F70" i="5" a="1"/>
  <c r="F70" i="5"/>
  <c r="F71" i="5"/>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M48" i="4"/>
  <c r="N48" i="4"/>
  <c r="M49" i="4"/>
  <c r="N49" i="4"/>
  <c r="M50" i="4"/>
  <c r="N50" i="4"/>
  <c r="M51" i="4"/>
  <c r="N51" i="4"/>
  <c r="M52" i="4"/>
  <c r="N52" i="4"/>
  <c r="M53" i="4"/>
  <c r="N53" i="4"/>
  <c r="M54" i="4"/>
  <c r="N54" i="4"/>
  <c r="M55" i="4"/>
  <c r="N55" i="4"/>
  <c r="M56" i="4"/>
  <c r="N56" i="4"/>
  <c r="M57" i="4"/>
  <c r="N57" i="4"/>
  <c r="M58" i="4"/>
  <c r="N58" i="4"/>
  <c r="M59" i="4"/>
  <c r="N59" i="4"/>
  <c r="M60" i="4"/>
  <c r="N60" i="4"/>
  <c r="M61" i="4"/>
  <c r="N61" i="4"/>
  <c r="M62" i="4"/>
  <c r="N62" i="4"/>
  <c r="M63" i="4"/>
  <c r="N63" i="4"/>
  <c r="M64" i="4"/>
  <c r="N64" i="4"/>
  <c r="M65" i="4"/>
  <c r="N65" i="4"/>
  <c r="M66" i="4"/>
  <c r="N66" i="4"/>
  <c r="M67" i="4"/>
  <c r="N67" i="4"/>
  <c r="M68" i="4"/>
  <c r="N68" i="4"/>
  <c r="M69" i="4"/>
  <c r="N69" i="4"/>
  <c r="M70" i="4"/>
  <c r="N70" i="4"/>
  <c r="M71" i="4"/>
  <c r="N71" i="4"/>
  <c r="M72" i="4"/>
  <c r="N72" i="4"/>
  <c r="M73" i="4"/>
  <c r="N73" i="4"/>
  <c r="M74" i="4"/>
  <c r="N74" i="4"/>
  <c r="M75" i="4"/>
  <c r="N75" i="4"/>
  <c r="M76" i="4"/>
  <c r="N76" i="4"/>
  <c r="M77" i="4"/>
  <c r="N77" i="4"/>
  <c r="M78" i="4"/>
  <c r="N78" i="4"/>
  <c r="M79" i="4"/>
  <c r="N79" i="4"/>
  <c r="M80" i="4"/>
  <c r="N80" i="4"/>
  <c r="M81" i="4"/>
  <c r="N81" i="4"/>
  <c r="M82" i="4"/>
  <c r="N82" i="4"/>
  <c r="M83" i="4"/>
  <c r="N83" i="4"/>
  <c r="M84" i="4"/>
  <c r="N84" i="4"/>
  <c r="M85" i="4"/>
  <c r="N85" i="4"/>
  <c r="M86" i="4"/>
  <c r="N86" i="4"/>
  <c r="M87" i="4"/>
  <c r="N87" i="4"/>
  <c r="M88" i="4"/>
  <c r="N88" i="4"/>
  <c r="M89" i="4"/>
  <c r="N89" i="4"/>
  <c r="M90" i="4"/>
  <c r="N90" i="4"/>
  <c r="M91" i="4"/>
  <c r="N91" i="4"/>
  <c r="M92" i="4"/>
  <c r="N92" i="4"/>
  <c r="M93" i="4"/>
  <c r="N93" i="4"/>
  <c r="M94" i="4"/>
  <c r="N94" i="4"/>
  <c r="M95" i="4"/>
  <c r="N95" i="4"/>
  <c r="M96" i="4"/>
  <c r="N96" i="4"/>
  <c r="M97" i="4"/>
  <c r="N97" i="4"/>
  <c r="M98" i="4"/>
  <c r="N98" i="4"/>
  <c r="M99" i="4"/>
  <c r="N99" i="4"/>
  <c r="M100" i="4"/>
  <c r="N100" i="4"/>
  <c r="M101" i="4"/>
  <c r="N101" i="4"/>
  <c r="M102" i="4"/>
  <c r="N102" i="4"/>
  <c r="M103" i="4"/>
  <c r="N103" i="4"/>
  <c r="M104" i="4"/>
  <c r="N104" i="4"/>
  <c r="M105" i="4"/>
  <c r="N105" i="4"/>
  <c r="M106" i="4"/>
  <c r="N106" i="4"/>
  <c r="M107" i="4"/>
  <c r="N107" i="4"/>
  <c r="M108" i="4"/>
  <c r="N108" i="4"/>
  <c r="M109" i="4"/>
  <c r="N109" i="4"/>
  <c r="M110" i="4"/>
  <c r="N110" i="4"/>
  <c r="M111" i="4"/>
  <c r="N111" i="4"/>
  <c r="M112" i="4"/>
  <c r="N112" i="4"/>
  <c r="M113" i="4"/>
  <c r="N113" i="4"/>
  <c r="M114" i="4"/>
  <c r="N114" i="4"/>
  <c r="M115" i="4"/>
  <c r="N115" i="4"/>
  <c r="M116" i="4"/>
  <c r="N116" i="4"/>
  <c r="F50" i="5" a="1"/>
  <c r="F50" i="5"/>
  <c r="F51" i="5"/>
  <c r="F52" i="5"/>
  <c r="F46" i="5" a="1"/>
  <c r="F46" i="5"/>
  <c r="F47" i="5"/>
  <c r="F48" i="5"/>
  <c r="F55" i="5"/>
  <c r="F102" i="5" a="1"/>
  <c r="F103" i="5"/>
  <c r="F102" i="5"/>
  <c r="F99" i="5" a="1"/>
  <c r="F100" i="5"/>
  <c r="F99" i="5"/>
  <c r="F84" i="5" a="1"/>
  <c r="F84" i="5"/>
  <c r="F77" i="5" a="1"/>
  <c r="F77" i="5"/>
  <c r="F93" i="5"/>
  <c r="F76" i="5" a="1"/>
  <c r="F76" i="5"/>
  <c r="F92" i="5"/>
  <c r="E55" i="5"/>
  <c r="F110" i="5" a="1"/>
  <c r="F110" i="5"/>
  <c r="F111" i="5"/>
  <c r="F116" i="5" a="1"/>
  <c r="F116" i="5"/>
  <c r="F117" i="5"/>
  <c r="F113" i="5" a="1"/>
  <c r="F113" i="5"/>
  <c r="F114" i="5"/>
  <c r="F119" i="5" a="1"/>
  <c r="F119" i="5"/>
  <c r="F120" i="5"/>
  <c r="F123" i="5" a="1"/>
  <c r="F123" i="5"/>
  <c r="F122" i="5" a="1"/>
  <c r="F122" i="5"/>
  <c r="F125" i="5"/>
</calcChain>
</file>

<file path=xl/sharedStrings.xml><?xml version="1.0" encoding="utf-8"?>
<sst xmlns="http://schemas.openxmlformats.org/spreadsheetml/2006/main" count="918" uniqueCount="100">
  <si>
    <t xml:space="preserve"> </t>
  </si>
  <si>
    <t>Verwende die Funktion MTRANS () oder wenn du eine englische Version von MS Excel hast die Funktion TRANSPOSE (). Markiere den  Bereich, in den die transponierte Matrix geschrieben werden soll. Gib die Formel ein und drücke "Strg + Shift + Enter" oder "Ctrl + Shift + Enter" (in dieser Reihenfolge). Denke daran, dass wenn eine Matrix eine Dimension (N x M) hat, die Dimension der transponierten Matrix (M x N) ist.</t>
  </si>
  <si>
    <t>Transponieren einer Matrix:</t>
  </si>
  <si>
    <t>Verwende zur Matrix-Multiplikation die Funktion MMULT (...; ...) (Achtung: in einigen Versionen von MS Excel sind die Parameter durch ein Komma und kein Semikolon getrennt). Markiere die Zellen, in die das Ergebnis geschrieben werden soll und gib die Formel ein. Um die Matrizen miteinander zu multiplizieren drückst du "Strg + Shift + Enter" oder "Ctrl + Shift + Enter" (in dieser Reihenfolge). Damit die Matrixmultiplikation ausgeführt werden kann, muss die Anzahl der Spalten der ersten Matrix der Anzahl der Zeilen der zweiten Matrix entsprechen. Das Ergebnis (Matrix) wird so viele Zeilen haben wie die erste Matrix und so viele Spalten wie die zweite.</t>
  </si>
  <si>
    <t>Matrix-Multiplikation:</t>
  </si>
  <si>
    <t>Hinweise:</t>
  </si>
  <si>
    <t>Aufgabe:</t>
  </si>
  <si>
    <t>Gegeben:</t>
  </si>
  <si>
    <t>Einleitung:</t>
  </si>
  <si>
    <t>Hinweis:</t>
  </si>
  <si>
    <t>© Department of Banking and Finance</t>
  </si>
  <si>
    <t>Excel-Übung: Rendite und Risiko von Portfolios</t>
  </si>
  <si>
    <t>Aufgabe 2</t>
  </si>
  <si>
    <t>Datum</t>
  </si>
  <si>
    <t>Aufgabe 1</t>
  </si>
  <si>
    <t>Excel-Übung: CAPM</t>
  </si>
  <si>
    <t>als der Markt</t>
  </si>
  <si>
    <t>stärker</t>
  </si>
  <si>
    <t>Basierend auf deinen vorherigen Berechnungen beurteile folgende Aussage zur Sensitivität der beiden Aktien</t>
  </si>
  <si>
    <t>Aufgabe 3</t>
  </si>
  <si>
    <t>Achsenabschnitt Bell</t>
  </si>
  <si>
    <t>Achsenabschnitt Emmi</t>
  </si>
  <si>
    <t>Beta Bell</t>
  </si>
  <si>
    <t>Beta Emmi</t>
  </si>
  <si>
    <t>Berechne anschliessend die Betas der beiden Aktien von Emmi AG und Bell AG mittels einer linearen Regression und stelle die SML in einem Diagramm dar.</t>
  </si>
  <si>
    <t>Marktrisikoprämie SMI</t>
  </si>
  <si>
    <t>SMI (Rendite)</t>
  </si>
  <si>
    <t>SWISS PERFORMANCE INDEX - PRICE INDEX</t>
  </si>
  <si>
    <t>SWISS INTERBANK 3M (ZRC:SNB) - BID RATE</t>
  </si>
  <si>
    <t>Risikoprämie Bell</t>
  </si>
  <si>
    <t>Bell AG (Rendite)</t>
  </si>
  <si>
    <t>Bell AG (Kurs)</t>
  </si>
  <si>
    <t>Risikoprämie Emmi</t>
  </si>
  <si>
    <t>Emmi AG (Rendite)</t>
  </si>
  <si>
    <t>Emmi AG (Kurs)</t>
  </si>
  <si>
    <t>Nullsummenspiel</t>
  </si>
  <si>
    <t>Realisiertes Alpha Hans-Peter</t>
  </si>
  <si>
    <t>Realisiertes Alpha Fritz</t>
  </si>
  <si>
    <t>Realisiertes Alpha</t>
  </si>
  <si>
    <t>Beta</t>
  </si>
  <si>
    <t>in Bell</t>
  </si>
  <si>
    <t>in Emmi</t>
  </si>
  <si>
    <t>Marktportfolio</t>
  </si>
  <si>
    <t>Aufgabe 5</t>
  </si>
  <si>
    <t>Hans-Peter</t>
  </si>
  <si>
    <t>Fritz</t>
  </si>
  <si>
    <t>Berechne den relativen Anteil der beiden Aktien im risikobehafteten Portfolio. Verwende dabei die untenstehende Formel aus dem Paper von Gerber und Hens (2017)</t>
  </si>
  <si>
    <t>falsch</t>
  </si>
  <si>
    <t>Für Hans-Peter lohnt es sich aktiv zu investieren</t>
  </si>
  <si>
    <t>richtig</t>
  </si>
  <si>
    <t>Für Fritz lohnt es sich aktiv zu investieren</t>
  </si>
  <si>
    <t>Aufgabe 4</t>
  </si>
  <si>
    <t>Basierend auf den obigen Berechnungen für wen lohnt es sich eher aktiv zu investieren?</t>
  </si>
  <si>
    <t>Bell AG</t>
  </si>
  <si>
    <t>Emmi AG</t>
  </si>
  <si>
    <t>Hans-Peter: Differenz tatsächliche und erwartete Rendite per Aktie</t>
  </si>
  <si>
    <t>Fritz: Differenz tatsächliche und erwartete Rendite per Aktie</t>
  </si>
  <si>
    <t>Durchschnittlich erwartete Rendite unter Einbezug der Risikoaversion</t>
  </si>
  <si>
    <t>Risikoaversion</t>
  </si>
  <si>
    <t>in risikofreie Anlage</t>
  </si>
  <si>
    <t>investiert % in Bell</t>
  </si>
  <si>
    <t>investiert % in Emmi</t>
  </si>
  <si>
    <t>Fritz hat also die Renditen für die beiden Aktien genauer vorhergesagt als Hans-Peter. Er lag insgesamt um 3% (2% bei Emmi und 1% bei Bell) daneben.</t>
  </si>
  <si>
    <t xml:space="preserve">Prognosefehler </t>
  </si>
  <si>
    <t>Erwartete Korrelation</t>
  </si>
  <si>
    <t>Bell</t>
  </si>
  <si>
    <t>Emmi</t>
  </si>
  <si>
    <t>Tatsächlich realisierte Rendite</t>
  </si>
  <si>
    <t>Vektor risikofreier Zinssatz</t>
  </si>
  <si>
    <t>Erwartete Kovarianz-Matrix</t>
  </si>
  <si>
    <t>Erwartete SD (für beide Inv.)</t>
  </si>
  <si>
    <t>Erwartete Renditen</t>
  </si>
  <si>
    <t>Vermögen</t>
  </si>
  <si>
    <t>weniger stark</t>
  </si>
  <si>
    <t>etwa gleich</t>
  </si>
  <si>
    <t>Column3</t>
  </si>
  <si>
    <t>Column2</t>
  </si>
  <si>
    <t>Column1</t>
  </si>
  <si>
    <r>
      <t xml:space="preserve">Berechne zuerst anhand der Aktienkurse die </t>
    </r>
    <r>
      <rPr>
        <b/>
        <sz val="11"/>
        <rFont val="Calibri"/>
        <family val="2"/>
      </rPr>
      <t>monatliche Rendite</t>
    </r>
    <r>
      <rPr>
        <sz val="11"/>
        <rFont val="Calibri"/>
        <family val="2"/>
      </rPr>
      <t xml:space="preserve"> von Emmi AG und Bell AG.</t>
    </r>
  </si>
  <si>
    <t>Die beiden Aktien schwanken</t>
  </si>
  <si>
    <t>In einem ersten Schritt berechne die erwartete Korrelation der beiden Aktien. Vergleiche die erwarteten Renditen mit den tatsächlichen Renditen. Welcher Investor konnte die zukünftigen Renditen genauer vorhersagen, respektive wer hat den kleineren Prognosefehler?</t>
  </si>
  <si>
    <t>Inverse Kovarianz Matrix</t>
  </si>
  <si>
    <t>Die optimalen Portfolios, wenn beide akitv investieren sind:</t>
  </si>
  <si>
    <t>Relatives Vermögen risikobehaftetes Portfolio</t>
  </si>
  <si>
    <t>Berechne für beide Investoren</t>
  </si>
  <si>
    <t>In einem nächsten Schritt ermittelst du die Differenz zwischen den tatsächlichen und erwarteten Renditen. Dann berechnest du, für wen es sich eher lohnt aktiv zu investieren, vorausgestzt die Kosten sind niedrig genug. Schliesslich beurteilst du die Effizienz des Marktes.</t>
  </si>
  <si>
    <t>Relatives Vermögen gewichtet mit der Risikoaversion</t>
  </si>
  <si>
    <t xml:space="preserve">Handelt es sich im vorliegenden Markt um einen effizienten Markt? Berechne </t>
  </si>
  <si>
    <t xml:space="preserve">In dieser Teilaufgabe findest du heraus, ob es sich für Fritz und Hans-Peter lohnt aktiv zu investieren. Nimm dabei an, dass aktives Investment nichts kostet. Berechne </t>
  </si>
  <si>
    <t>In dieser Aufgabe berechnest du das Marktportfolio, die realisierte Marktrendite, das Beta von Emmi und Bell und das realisierte (ex-post) Alpha - zuerst für den Markt und dann für jeden Investor. Um das Marktportfolio zu bestimmen, benötigen wir die relativen Anteile an investiertem Vermögen von allen Investoren in alle Assets ausser der risikofreien Anlage.</t>
  </si>
  <si>
    <t>Vektor realisierte Marktrendite</t>
  </si>
  <si>
    <t>In dieser Aufgabe betrachten wir zwei risikoreiche Anlagen, wiederum die Aktien von Emmi AG und Bell AG, sowie die beiden Investoren Fritz und Hans-Peter. Nehmen wir an, dass sie über heterogene (unterschiedliche) Renditeerwartungen über die Performance von Emmi und Bell im nächsten Jahr verfügen. Die erwartete Kovarianz-Matrix von Fritz und Hans-Peter ist gegeben sowie auch der risikofreie Zinssatz. Beide erwarten dieselbe Kovarianz-Matrix und auch denselben risikofreien Zinssatz. Weiter hast du die tatsächlich realisierten Renditen zum Zeitpunkt t+1 gegeben.</t>
  </si>
  <si>
    <t>Hier berechnest du zuerst die Inverse der Kovarianz Matrix. Damit lassen sich die Gewichte in Emmi, Bell und die risikofreie Anlage bestimmen (Leerverkäufe sind erlaubt). Dann ermittelst du das relative Vermögen, das in das risikobehaftete Portfolio investiert wird. Schliesslich bestimmst du die durchschnittlich erwartete Rendite.</t>
  </si>
  <si>
    <r>
      <t xml:space="preserve">Bitte beachte, dass diese Übung aus insgesamt </t>
    </r>
    <r>
      <rPr>
        <b/>
        <sz val="12"/>
        <rFont val="Calibri"/>
        <family val="2"/>
      </rPr>
      <t>6 Blättern</t>
    </r>
    <r>
      <rPr>
        <sz val="12"/>
        <rFont val="Calibri"/>
        <family val="2"/>
      </rPr>
      <t xml:space="preserve"> besteht, welche du durch Anklicken im Register (unten) einzeln öffnen kannst. Die Lösung kannst du im Übungsblatt jeweils in die </t>
    </r>
    <r>
      <rPr>
        <b/>
        <sz val="12"/>
        <rFont val="Calibri"/>
        <family val="2"/>
      </rPr>
      <t>gelben Zellen</t>
    </r>
    <r>
      <rPr>
        <sz val="12"/>
        <rFont val="Calibri"/>
        <family val="2"/>
      </rPr>
      <t xml:space="preserve"> schreiben.</t>
    </r>
  </si>
  <si>
    <t>In dieser Übung lernst du wie man eine SML mittels Regressionsgleichung konstruiert. Weiter berechnest du das Beta und beschäftigst dich mit Matrizen und Vektoren in Excel. Im zweiten Teil lernst du das CAPM mit heterogenen Erwartungen näher kennen. Zudem ermittelst du das realisierte Alpha.</t>
  </si>
  <si>
    <t>In Übung 1 sind die Aktienkurse von Emmi AG und Bell AG sowie der risikolose Zinssatz und der Kurs des SPI gegeben. In Übung 2 sind die erwarteten Renditen, die erwartete Kovarianz-Matrix sowie der risikofreie Zinssatz gegeben. Weiter hast du die tatsächlich realisierten Renditen zum Zeitpunkt t+1 gegeben.</t>
  </si>
  <si>
    <t xml:space="preserve">Berechne die SML und ermittle die fehlenden Werte für das CAPM unter heterogenen Erwartungen. </t>
  </si>
  <si>
    <t>Wenn die durchschnittlich erwarteten Renditen nur gering von den tatsächlich realisierten Renditen abweichen, ist der betrachtete Markt relativ effizient.</t>
  </si>
  <si>
    <t>Wenn die individuellen Renditeerwartungen nicht zu stark von der Realität abweichen, lohnt es sich eher aktiv zu investieren.</t>
  </si>
  <si>
    <t>Berechne den relativen Anteil der beiden Aktien im risikobehafteten Portfolio. Verwende dabei die untenstehende Formel aus dem Paper von Gerber und Hens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</si>
</sst>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 &quot;CHF&quot;\ * #,##0.00_ ;_ &quot;CHF&quot;\ * \-#,##0.00_ ;_ &quot;CHF&quot;\ * &quot;-&quot;??_ ;_ @_ "/>
    <numFmt numFmtId="164" formatCode="0.0000"/>
    <numFmt numFmtId="165" formatCode="0.0000000000%"/>
    <numFmt numFmtId="166" formatCode="0.000000000%"/>
    <numFmt numFmtId="167" formatCode="0.0%"/>
    <numFmt numFmtId="168" formatCode="0.0000%"/>
    <numFmt numFmtId="169" formatCode="0.000000000000000000000000000000"/>
  </numFmts>
  <fonts count="23" x14ac:knownFonts="1">
    <font>
      <sz val="11"/>
      <color theme="1"/>
      <name val="Calibri"/>
      <family val="2"/>
      <scheme val="minor"/>
    </font>
    <font>
      <sz val="11"/>
      <color rgb="FFFF0000"/>
      <name val="Calibri"/>
      <family val="2"/>
      <scheme val="minor"/>
    </font>
    <font>
      <sz val="10"/>
      <name val="Arial"/>
    </font>
    <font>
      <sz val="11"/>
      <name val="Calibri"/>
      <family val="2"/>
    </font>
    <font>
      <b/>
      <sz val="11"/>
      <name val="Calibri"/>
      <family val="2"/>
    </font>
    <font>
      <sz val="12"/>
      <name val="Calibri"/>
      <family val="2"/>
    </font>
    <font>
      <b/>
      <sz val="12"/>
      <name val="Calibri"/>
      <family val="2"/>
    </font>
    <font>
      <sz val="10"/>
      <name val="Calibri"/>
      <family val="2"/>
    </font>
    <font>
      <sz val="8"/>
      <name val="Calibri"/>
      <family val="2"/>
    </font>
    <font>
      <sz val="16"/>
      <name val="Calibri"/>
      <family val="2"/>
    </font>
    <font>
      <sz val="16"/>
      <color theme="0"/>
      <name val="Calibri"/>
      <family val="2"/>
    </font>
    <font>
      <b/>
      <sz val="16"/>
      <color theme="0"/>
      <name val="Calibri"/>
      <family val="2"/>
    </font>
    <font>
      <sz val="11"/>
      <name val="Calibri"/>
      <family val="2"/>
      <scheme val="minor"/>
    </font>
    <font>
      <sz val="10"/>
      <name val="Arial"/>
      <family val="2"/>
    </font>
    <font>
      <sz val="11"/>
      <color rgb="FFFF0000"/>
      <name val="Calibri"/>
      <family val="2"/>
    </font>
    <font>
      <sz val="10"/>
      <name val="Calibri"/>
      <family val="2"/>
      <scheme val="minor"/>
    </font>
    <font>
      <b/>
      <sz val="12"/>
      <name val="Calibri"/>
      <family val="2"/>
      <scheme val="minor"/>
    </font>
    <font>
      <b/>
      <sz val="11"/>
      <name val="Calibri"/>
      <family val="2"/>
      <scheme val="minor"/>
    </font>
    <font>
      <sz val="8"/>
      <name val="Calibri"/>
      <family val="2"/>
      <scheme val="minor"/>
    </font>
    <font>
      <sz val="16"/>
      <name val="Calibri"/>
      <family val="2"/>
      <scheme val="minor"/>
    </font>
    <font>
      <sz val="16"/>
      <color theme="0"/>
      <name val="Calibri"/>
      <family val="2"/>
      <scheme val="minor"/>
    </font>
    <font>
      <b/>
      <sz val="16"/>
      <color theme="0"/>
      <name val="Calibri"/>
      <family val="2"/>
      <scheme val="minor"/>
    </font>
    <font>
      <sz val="12"/>
      <color rgb="FFFF0000"/>
      <name val="Calibri"/>
      <family val="2"/>
    </font>
  </fonts>
  <fills count="12">
    <fill>
      <patternFill patternType="none"/>
    </fill>
    <fill>
      <patternFill patternType="gray125"/>
    </fill>
    <fill>
      <patternFill patternType="solid">
        <fgColor indexed="9"/>
        <bgColor indexed="64"/>
      </patternFill>
    </fill>
    <fill>
      <patternFill patternType="solid">
        <fgColor indexed="9"/>
        <bgColor indexed="55"/>
      </patternFill>
    </fill>
    <fill>
      <patternFill patternType="solid">
        <fgColor rgb="FF006600"/>
        <bgColor indexed="55"/>
      </patternFill>
    </fill>
    <fill>
      <patternFill patternType="solid">
        <fgColor rgb="FFFCE0C8"/>
        <bgColor indexed="64"/>
      </patternFill>
    </fill>
    <fill>
      <patternFill patternType="solid">
        <fgColor rgb="FF99CCFF"/>
        <bgColor indexed="64"/>
      </patternFill>
    </fill>
    <fill>
      <patternFill patternType="solid">
        <fgColor rgb="FF006600"/>
        <bgColor indexed="64"/>
      </patternFill>
    </fill>
    <fill>
      <patternFill patternType="solid">
        <fgColor theme="1" tint="0.249977111117893"/>
        <bgColor indexed="64"/>
      </patternFill>
    </fill>
    <fill>
      <patternFill patternType="solid">
        <fgColor theme="0"/>
        <bgColor indexed="64"/>
      </patternFill>
    </fill>
    <fill>
      <patternFill patternType="solid">
        <fgColor rgb="FFCCFFCC"/>
        <bgColor indexed="64"/>
      </patternFill>
    </fill>
    <fill>
      <patternFill patternType="solid">
        <fgColor rgb="FFFFFF99"/>
        <bgColor indexed="64"/>
      </patternFill>
    </fill>
  </fills>
  <borders count="19">
    <border>
      <left/>
      <right/>
      <top/>
      <bottom/>
      <diagonal/>
    </border>
    <border>
      <left style="dotted">
        <color indexed="64"/>
      </left>
      <right style="dotted">
        <color indexed="64"/>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top/>
      <bottom/>
      <diagonal/>
    </border>
  </borders>
  <cellStyleXfs count="4">
    <xf numFmtId="0" fontId="0" fillId="0" borderId="0"/>
    <xf numFmtId="0" fontId="2" fillId="0" borderId="0"/>
    <xf numFmtId="9" fontId="13" fillId="0" borderId="0" applyFont="0" applyFill="0" applyBorder="0" applyAlignment="0" applyProtection="0"/>
    <xf numFmtId="44" fontId="13" fillId="0" borderId="0" applyFont="0" applyFill="0" applyBorder="0" applyAlignment="0" applyProtection="0"/>
  </cellStyleXfs>
  <cellXfs count="307">
    <xf numFmtId="0" fontId="0" fillId="0" borderId="0" xfId="0"/>
    <xf numFmtId="0" fontId="5" fillId="2" borderId="0" xfId="1" applyFont="1" applyFill="1" applyBorder="1" applyAlignment="1" applyProtection="1">
      <alignment horizontal="left" vertical="center" wrapText="1"/>
      <protection hidden="1"/>
    </xf>
    <xf numFmtId="0" fontId="2" fillId="0" borderId="0" xfId="1"/>
    <xf numFmtId="0" fontId="13" fillId="0" borderId="0" xfId="1" applyFont="1"/>
    <xf numFmtId="0" fontId="7" fillId="0" borderId="0" xfId="1" applyFont="1" applyAlignment="1">
      <alignment vertical="center" wrapText="1"/>
    </xf>
    <xf numFmtId="17" fontId="7" fillId="0" borderId="0" xfId="1" applyNumberFormat="1" applyFont="1" applyAlignment="1">
      <alignment vertical="center" wrapText="1"/>
    </xf>
    <xf numFmtId="10" fontId="7" fillId="0" borderId="0" xfId="1" applyNumberFormat="1" applyFont="1" applyAlignment="1">
      <alignment vertical="center" wrapText="1"/>
    </xf>
    <xf numFmtId="0" fontId="15" fillId="0" borderId="0" xfId="1" applyFont="1"/>
    <xf numFmtId="0" fontId="15" fillId="0" borderId="0" xfId="1" applyFont="1" applyFill="1"/>
    <xf numFmtId="0" fontId="12" fillId="0" borderId="0" xfId="1" applyFont="1" applyProtection="1">
      <protection hidden="1"/>
    </xf>
    <xf numFmtId="0" fontId="12" fillId="0" borderId="0" xfId="1" applyFont="1" applyFill="1" applyProtection="1">
      <protection hidden="1"/>
    </xf>
    <xf numFmtId="0" fontId="12" fillId="0" borderId="0" xfId="1" applyFont="1"/>
    <xf numFmtId="0" fontId="12" fillId="0" borderId="0" xfId="1" applyFont="1" applyFill="1"/>
    <xf numFmtId="0" fontId="12" fillId="0" borderId="1" xfId="1" applyFont="1" applyBorder="1" applyProtection="1">
      <protection hidden="1"/>
    </xf>
    <xf numFmtId="0" fontId="12" fillId="9" borderId="1" xfId="1" applyFont="1" applyFill="1" applyBorder="1" applyProtection="1">
      <protection hidden="1"/>
    </xf>
    <xf numFmtId="0" fontId="12" fillId="9" borderId="0" xfId="1" applyFont="1" applyFill="1" applyAlignment="1">
      <alignment horizontal="center"/>
    </xf>
    <xf numFmtId="14" fontId="12" fillId="9" borderId="0" xfId="1" applyNumberFormat="1" applyFont="1" applyFill="1" applyAlignment="1">
      <alignment horizontal="left"/>
    </xf>
    <xf numFmtId="0" fontId="12" fillId="7" borderId="0" xfId="1" applyFont="1" applyFill="1" applyBorder="1" applyProtection="1">
      <protection hidden="1"/>
    </xf>
    <xf numFmtId="14" fontId="12" fillId="9" borderId="0" xfId="1" applyNumberFormat="1" applyFont="1" applyFill="1" applyAlignment="1">
      <alignment horizontal="center"/>
    </xf>
    <xf numFmtId="0" fontId="12" fillId="9" borderId="0" xfId="1" applyFont="1" applyFill="1"/>
    <xf numFmtId="14" fontId="1" fillId="9" borderId="0" xfId="1" applyNumberFormat="1" applyFont="1" applyFill="1" applyAlignment="1">
      <alignment horizontal="left"/>
    </xf>
    <xf numFmtId="0" fontId="1" fillId="0" borderId="0" xfId="1" applyFont="1" applyProtection="1">
      <protection hidden="1"/>
    </xf>
    <xf numFmtId="10" fontId="12" fillId="10" borderId="2" xfId="2" applyNumberFormat="1" applyFont="1" applyFill="1" applyBorder="1" applyAlignment="1">
      <alignment horizontal="center"/>
    </xf>
    <xf numFmtId="0" fontId="1" fillId="0" borderId="0" xfId="1" applyFont="1" applyFill="1"/>
    <xf numFmtId="165" fontId="12" fillId="0" borderId="0" xfId="2" applyNumberFormat="1" applyFont="1" applyProtection="1">
      <protection hidden="1"/>
    </xf>
    <xf numFmtId="166" fontId="12" fillId="0" borderId="0" xfId="2" applyNumberFormat="1" applyFont="1" applyProtection="1">
      <protection hidden="1"/>
    </xf>
    <xf numFmtId="2" fontId="12" fillId="10" borderId="2" xfId="2" applyNumberFormat="1" applyFont="1" applyFill="1" applyBorder="1" applyAlignment="1">
      <alignment horizontal="center"/>
    </xf>
    <xf numFmtId="2" fontId="12" fillId="0" borderId="0" xfId="1" applyNumberFormat="1" applyFont="1" applyFill="1"/>
    <xf numFmtId="167" fontId="12" fillId="10" borderId="2" xfId="2" applyNumberFormat="1" applyFont="1" applyFill="1" applyBorder="1" applyAlignment="1">
      <alignment horizontal="center"/>
    </xf>
    <xf numFmtId="0" fontId="1" fillId="0" borderId="0" xfId="1" applyFont="1"/>
    <xf numFmtId="14" fontId="12" fillId="9" borderId="0" xfId="1" applyNumberFormat="1" applyFont="1" applyFill="1" applyAlignment="1">
      <alignment horizontal="left" vertical="center" wrapText="1"/>
    </xf>
    <xf numFmtId="0" fontId="12" fillId="0" borderId="0" xfId="1" applyFont="1" applyBorder="1" applyAlignment="1" applyProtection="1">
      <alignment horizontal="left" vertical="center" wrapText="1"/>
      <protection hidden="1"/>
    </xf>
    <xf numFmtId="10" fontId="12" fillId="10" borderId="2" xfId="1" applyNumberFormat="1" applyFont="1" applyFill="1" applyBorder="1" applyAlignment="1">
      <alignment horizontal="center"/>
    </xf>
    <xf numFmtId="14" fontId="12" fillId="9" borderId="0" xfId="1" applyNumberFormat="1" applyFont="1" applyFill="1" applyAlignment="1">
      <alignment horizontal="left" wrapText="1"/>
    </xf>
    <xf numFmtId="0" fontId="12" fillId="0" borderId="0" xfId="1" applyFont="1" applyAlignment="1" applyProtection="1">
      <alignment horizontal="left" vertical="center" wrapText="1"/>
      <protection hidden="1"/>
    </xf>
    <xf numFmtId="0" fontId="12" fillId="0" borderId="0" xfId="1" applyFont="1" applyAlignment="1" applyProtection="1">
      <alignment vertical="center"/>
      <protection hidden="1"/>
    </xf>
    <xf numFmtId="0" fontId="12" fillId="10" borderId="2" xfId="1" applyFont="1" applyFill="1" applyBorder="1"/>
    <xf numFmtId="0" fontId="12" fillId="7" borderId="0" xfId="1" applyFont="1" applyFill="1" applyProtection="1">
      <protection hidden="1"/>
    </xf>
    <xf numFmtId="2" fontId="12" fillId="0" borderId="0" xfId="1" applyNumberFormat="1" applyFont="1" applyProtection="1">
      <protection hidden="1"/>
    </xf>
    <xf numFmtId="14" fontId="12" fillId="9" borderId="0" xfId="1" applyNumberFormat="1" applyFont="1" applyFill="1" applyAlignment="1">
      <alignment wrapText="1"/>
    </xf>
    <xf numFmtId="0" fontId="12" fillId="10" borderId="7" xfId="1" applyNumberFormat="1" applyFont="1" applyFill="1" applyBorder="1" applyAlignment="1">
      <alignment horizontal="center"/>
    </xf>
    <xf numFmtId="0" fontId="12" fillId="10" borderId="8" xfId="1" applyNumberFormat="1" applyFont="1" applyFill="1" applyBorder="1" applyAlignment="1">
      <alignment horizontal="center"/>
    </xf>
    <xf numFmtId="0" fontId="12" fillId="10" borderId="10" xfId="1" applyNumberFormat="1" applyFont="1" applyFill="1" applyBorder="1" applyAlignment="1">
      <alignment horizontal="center"/>
    </xf>
    <xf numFmtId="0" fontId="12" fillId="10" borderId="11" xfId="1" applyNumberFormat="1" applyFont="1" applyFill="1" applyBorder="1" applyAlignment="1">
      <alignment horizontal="center"/>
    </xf>
    <xf numFmtId="0" fontId="12" fillId="0" borderId="0" xfId="1" applyFont="1" applyAlignment="1" applyProtection="1">
      <alignment horizontal="left" vertical="center" wrapText="1"/>
      <protection hidden="1"/>
    </xf>
    <xf numFmtId="10" fontId="12" fillId="0" borderId="0" xfId="2" applyNumberFormat="1" applyFont="1" applyProtection="1">
      <protection hidden="1"/>
    </xf>
    <xf numFmtId="0" fontId="12" fillId="0" borderId="0" xfId="1" applyFont="1" applyFill="1" applyAlignment="1">
      <alignment horizontal="left"/>
    </xf>
    <xf numFmtId="10" fontId="12" fillId="0" borderId="0" xfId="2" applyNumberFormat="1" applyFont="1" applyFill="1" applyAlignment="1">
      <alignment horizontal="center"/>
    </xf>
    <xf numFmtId="14" fontId="12" fillId="9" borderId="0" xfId="1" applyNumberFormat="1" applyFont="1" applyFill="1" applyAlignment="1">
      <alignment horizontal="left" vertical="center"/>
    </xf>
    <xf numFmtId="10" fontId="12" fillId="0" borderId="12" xfId="2" applyNumberFormat="1" applyFont="1" applyFill="1" applyBorder="1" applyAlignment="1">
      <alignment horizontal="center"/>
    </xf>
    <xf numFmtId="10" fontId="12" fillId="0" borderId="3" xfId="2" applyNumberFormat="1" applyFont="1" applyBorder="1" applyAlignment="1">
      <alignment horizontal="center"/>
    </xf>
    <xf numFmtId="164" fontId="12" fillId="0" borderId="0" xfId="1" applyNumberFormat="1" applyFont="1" applyProtection="1">
      <protection hidden="1"/>
    </xf>
    <xf numFmtId="10" fontId="12" fillId="0" borderId="0" xfId="1" applyNumberFormat="1" applyFont="1" applyFill="1" applyBorder="1" applyAlignment="1">
      <alignment horizontal="center"/>
    </xf>
    <xf numFmtId="10" fontId="12" fillId="0" borderId="12" xfId="1" applyNumberFormat="1" applyFont="1" applyFill="1" applyBorder="1" applyAlignment="1">
      <alignment horizontal="center"/>
    </xf>
    <xf numFmtId="10" fontId="12" fillId="0" borderId="3" xfId="1" applyNumberFormat="1" applyFont="1" applyFill="1" applyBorder="1" applyAlignment="1">
      <alignment horizontal="center"/>
    </xf>
    <xf numFmtId="10" fontId="12" fillId="0" borderId="7" xfId="1" applyNumberFormat="1" applyFont="1" applyFill="1" applyBorder="1" applyAlignment="1">
      <alignment horizontal="center"/>
    </xf>
    <xf numFmtId="10" fontId="12" fillId="0" borderId="8" xfId="1" applyNumberFormat="1" applyFont="1" applyFill="1" applyBorder="1" applyAlignment="1">
      <alignment horizontal="center"/>
    </xf>
    <xf numFmtId="10" fontId="12" fillId="0" borderId="10" xfId="1" applyNumberFormat="1" applyFont="1" applyFill="1" applyBorder="1" applyAlignment="1">
      <alignment horizontal="center"/>
    </xf>
    <xf numFmtId="10" fontId="12" fillId="0" borderId="11" xfId="1" applyNumberFormat="1" applyFont="1" applyFill="1" applyBorder="1" applyAlignment="1">
      <alignment horizontal="center"/>
    </xf>
    <xf numFmtId="10" fontId="12" fillId="9" borderId="0" xfId="1" applyNumberFormat="1" applyFont="1" applyFill="1" applyBorder="1" applyAlignment="1">
      <alignment horizontal="center"/>
    </xf>
    <xf numFmtId="0" fontId="12" fillId="0" borderId="0" xfId="1" applyFont="1" applyBorder="1" applyProtection="1">
      <protection hidden="1"/>
    </xf>
    <xf numFmtId="10" fontId="12" fillId="9" borderId="13" xfId="1" applyNumberFormat="1" applyFont="1" applyFill="1" applyBorder="1" applyAlignment="1">
      <alignment horizontal="center"/>
    </xf>
    <xf numFmtId="0" fontId="12" fillId="0" borderId="6" xfId="1" applyFont="1" applyBorder="1" applyProtection="1">
      <protection hidden="1"/>
    </xf>
    <xf numFmtId="10" fontId="12" fillId="9" borderId="2" xfId="1" applyNumberFormat="1" applyFont="1" applyFill="1" applyBorder="1" applyAlignment="1">
      <alignment horizontal="center"/>
    </xf>
    <xf numFmtId="10" fontId="12" fillId="9" borderId="2" xfId="1" applyNumberFormat="1" applyFont="1" applyFill="1" applyBorder="1" applyAlignment="1">
      <alignment horizontal="left"/>
    </xf>
    <xf numFmtId="10" fontId="12" fillId="9" borderId="3" xfId="1" applyNumberFormat="1" applyFont="1" applyFill="1" applyBorder="1" applyAlignment="1">
      <alignment horizontal="center"/>
    </xf>
    <xf numFmtId="0" fontId="12" fillId="0" borderId="3" xfId="1" applyFont="1" applyBorder="1" applyProtection="1">
      <protection hidden="1"/>
    </xf>
    <xf numFmtId="0" fontId="12" fillId="0" borderId="2" xfId="1" applyFont="1" applyBorder="1" applyProtection="1">
      <protection hidden="1"/>
    </xf>
    <xf numFmtId="10" fontId="12" fillId="0" borderId="0" xfId="1" applyNumberFormat="1" applyFont="1" applyAlignment="1">
      <alignment vertical="center" wrapText="1"/>
    </xf>
    <xf numFmtId="0" fontId="12" fillId="0" borderId="0" xfId="1" applyFont="1" applyAlignment="1">
      <alignment vertical="center" wrapText="1"/>
    </xf>
    <xf numFmtId="17" fontId="12" fillId="0" borderId="0" xfId="1" applyNumberFormat="1" applyFont="1" applyAlignment="1">
      <alignment vertical="center" wrapText="1"/>
    </xf>
    <xf numFmtId="0" fontId="12" fillId="9" borderId="0" xfId="1" applyFont="1" applyFill="1" applyAlignment="1">
      <alignment horizontal="left"/>
    </xf>
    <xf numFmtId="0" fontId="12" fillId="0" borderId="0" xfId="1" applyFont="1" applyAlignment="1">
      <alignment horizontal="left"/>
    </xf>
    <xf numFmtId="0" fontId="12" fillId="2" borderId="0" xfId="1" applyFont="1" applyFill="1" applyBorder="1" applyProtection="1">
      <protection hidden="1"/>
    </xf>
    <xf numFmtId="0" fontId="12" fillId="4" borderId="0" xfId="1" applyFont="1" applyFill="1" applyBorder="1" applyProtection="1">
      <protection hidden="1"/>
    </xf>
    <xf numFmtId="0" fontId="12" fillId="0" borderId="0" xfId="1" applyFont="1" applyFill="1" applyBorder="1" applyProtection="1">
      <protection hidden="1"/>
    </xf>
    <xf numFmtId="0" fontId="12" fillId="9" borderId="0" xfId="1" applyFont="1" applyFill="1" applyBorder="1" applyAlignment="1">
      <alignment horizontal="center"/>
    </xf>
    <xf numFmtId="0" fontId="12" fillId="0" borderId="0" xfId="1" applyFont="1" applyAlignment="1">
      <alignment horizontal="center"/>
    </xf>
    <xf numFmtId="0" fontId="12" fillId="0" borderId="0" xfId="1" applyFont="1" applyBorder="1" applyAlignment="1">
      <alignment vertical="top" wrapText="1"/>
    </xf>
    <xf numFmtId="0" fontId="12" fillId="0" borderId="0" xfId="1" applyFont="1" applyFill="1" applyAlignment="1">
      <alignment horizontal="center" wrapText="1"/>
    </xf>
    <xf numFmtId="0" fontId="12" fillId="0" borderId="0" xfId="1" applyFont="1" applyAlignment="1">
      <alignment horizontal="center" wrapText="1"/>
    </xf>
    <xf numFmtId="0" fontId="1" fillId="0" borderId="0" xfId="1" applyFont="1" applyAlignment="1">
      <alignment horizontal="left" vertical="top"/>
    </xf>
    <xf numFmtId="0" fontId="12" fillId="0" borderId="0" xfId="1" applyFont="1" applyAlignment="1">
      <alignment wrapText="1"/>
    </xf>
    <xf numFmtId="0" fontId="17" fillId="2" borderId="0" xfId="1" applyFont="1" applyFill="1" applyBorder="1" applyProtection="1">
      <protection hidden="1"/>
    </xf>
    <xf numFmtId="0" fontId="12" fillId="9" borderId="0" xfId="1" applyFont="1" applyFill="1" applyBorder="1"/>
    <xf numFmtId="14" fontId="12" fillId="0" borderId="0" xfId="1" applyNumberFormat="1" applyFont="1"/>
    <xf numFmtId="0" fontId="12" fillId="9" borderId="0" xfId="1" applyFont="1" applyFill="1" applyBorder="1" applyProtection="1">
      <protection hidden="1"/>
    </xf>
    <xf numFmtId="0" fontId="18" fillId="2" borderId="0" xfId="1" applyFont="1" applyFill="1" applyBorder="1" applyProtection="1">
      <protection hidden="1"/>
    </xf>
    <xf numFmtId="0" fontId="12" fillId="6" borderId="0" xfId="1" applyFont="1" applyFill="1" applyProtection="1">
      <protection hidden="1"/>
    </xf>
    <xf numFmtId="0" fontId="17" fillId="7" borderId="0" xfId="1" applyFont="1" applyFill="1" applyBorder="1" applyProtection="1">
      <protection hidden="1"/>
    </xf>
    <xf numFmtId="0" fontId="19" fillId="6" borderId="0" xfId="1" applyFont="1" applyFill="1" applyProtection="1">
      <protection hidden="1"/>
    </xf>
    <xf numFmtId="0" fontId="19" fillId="0" borderId="0" xfId="1" applyFont="1" applyFill="1" applyProtection="1">
      <protection hidden="1"/>
    </xf>
    <xf numFmtId="0" fontId="20" fillId="9" borderId="0" xfId="1" applyFont="1" applyFill="1" applyBorder="1" applyProtection="1">
      <protection hidden="1"/>
    </xf>
    <xf numFmtId="0" fontId="20" fillId="8" borderId="0" xfId="1" applyFont="1" applyFill="1" applyBorder="1" applyProtection="1">
      <protection hidden="1"/>
    </xf>
    <xf numFmtId="0" fontId="21" fillId="8" borderId="0" xfId="1" applyFont="1" applyFill="1" applyBorder="1" applyProtection="1">
      <protection hidden="1"/>
    </xf>
    <xf numFmtId="0" fontId="19" fillId="0" borderId="0" xfId="1" applyFont="1" applyFill="1" applyBorder="1" applyProtection="1">
      <protection hidden="1"/>
    </xf>
    <xf numFmtId="164" fontId="12" fillId="10" borderId="2" xfId="1" applyNumberFormat="1" applyFont="1" applyFill="1" applyBorder="1" applyAlignment="1">
      <alignment horizontal="center"/>
    </xf>
    <xf numFmtId="10" fontId="12" fillId="10" borderId="3" xfId="2" applyNumberFormat="1" applyFont="1" applyFill="1" applyBorder="1" applyAlignment="1">
      <alignment horizontal="center"/>
    </xf>
    <xf numFmtId="0" fontId="0" fillId="0" borderId="0" xfId="0" applyAlignment="1">
      <alignment horizontal="center"/>
    </xf>
    <xf numFmtId="14" fontId="12" fillId="9" borderId="0" xfId="1" applyNumberFormat="1" applyFont="1" applyFill="1" applyAlignment="1">
      <alignment horizontal="left" wrapText="1"/>
    </xf>
    <xf numFmtId="0" fontId="1" fillId="9" borderId="0" xfId="1" applyFont="1" applyFill="1"/>
    <xf numFmtId="14" fontId="12" fillId="9" borderId="0" xfId="1" applyNumberFormat="1" applyFont="1" applyFill="1" applyAlignment="1">
      <alignment vertical="center" wrapText="1"/>
    </xf>
    <xf numFmtId="14" fontId="12" fillId="9" borderId="0" xfId="1" applyNumberFormat="1" applyFont="1" applyFill="1" applyBorder="1" applyAlignment="1"/>
    <xf numFmtId="168" fontId="12" fillId="10" borderId="2" xfId="2" applyNumberFormat="1" applyFont="1" applyFill="1" applyBorder="1" applyAlignment="1">
      <alignment horizontal="center"/>
    </xf>
    <xf numFmtId="0" fontId="12" fillId="0" borderId="0" xfId="1" applyFont="1" applyFill="1" applyBorder="1" applyAlignment="1" applyProtection="1">
      <alignment vertical="center"/>
      <protection hidden="1"/>
    </xf>
    <xf numFmtId="0" fontId="12" fillId="0" borderId="0" xfId="1" applyFont="1" applyBorder="1" applyAlignment="1" applyProtection="1">
      <alignment vertical="center"/>
      <protection hidden="1"/>
    </xf>
    <xf numFmtId="0" fontId="12" fillId="9" borderId="0" xfId="1" applyFont="1" applyFill="1" applyBorder="1" applyAlignment="1" applyProtection="1">
      <alignment vertical="center"/>
      <protection hidden="1"/>
    </xf>
    <xf numFmtId="0" fontId="12" fillId="0" borderId="0" xfId="1" applyFont="1" applyFill="1" applyAlignment="1" applyProtection="1">
      <alignment vertical="center"/>
      <protection hidden="1"/>
    </xf>
    <xf numFmtId="0" fontId="12" fillId="7" borderId="0" xfId="1" applyFont="1" applyFill="1" applyBorder="1" applyAlignment="1" applyProtection="1">
      <alignment vertical="center"/>
      <protection hidden="1"/>
    </xf>
    <xf numFmtId="0" fontId="15" fillId="0" borderId="0" xfId="1" applyFont="1" applyAlignment="1">
      <alignment vertical="center"/>
    </xf>
    <xf numFmtId="0" fontId="12" fillId="6" borderId="0" xfId="1" applyFont="1" applyFill="1" applyAlignment="1" applyProtection="1">
      <alignment vertical="center"/>
      <protection hidden="1"/>
    </xf>
    <xf numFmtId="0" fontId="12" fillId="2" borderId="0" xfId="1" applyFont="1" applyFill="1" applyBorder="1" applyAlignment="1" applyProtection="1">
      <alignment vertical="center"/>
      <protection hidden="1"/>
    </xf>
    <xf numFmtId="0" fontId="19" fillId="0" borderId="0" xfId="1" applyFont="1" applyFill="1" applyBorder="1" applyAlignment="1" applyProtection="1">
      <alignment vertical="center"/>
      <protection hidden="1"/>
    </xf>
    <xf numFmtId="0" fontId="21" fillId="8" borderId="0" xfId="1" applyFont="1" applyFill="1" applyBorder="1" applyAlignment="1" applyProtection="1">
      <alignment vertical="center"/>
      <protection hidden="1"/>
    </xf>
    <xf numFmtId="0" fontId="20" fillId="8" borderId="0" xfId="1" applyFont="1" applyFill="1" applyBorder="1" applyAlignment="1" applyProtection="1">
      <alignment vertical="center"/>
      <protection hidden="1"/>
    </xf>
    <xf numFmtId="0" fontId="20" fillId="9" borderId="0" xfId="1" applyFont="1" applyFill="1" applyBorder="1" applyAlignment="1" applyProtection="1">
      <alignment vertical="center"/>
      <protection hidden="1"/>
    </xf>
    <xf numFmtId="0" fontId="19" fillId="0" borderId="0" xfId="1" applyFont="1" applyFill="1" applyAlignment="1" applyProtection="1">
      <alignment vertical="center"/>
      <protection hidden="1"/>
    </xf>
    <xf numFmtId="0" fontId="19" fillId="6" borderId="0" xfId="1" applyFont="1" applyFill="1" applyAlignment="1" applyProtection="1">
      <alignment vertical="center"/>
      <protection hidden="1"/>
    </xf>
    <xf numFmtId="0" fontId="17" fillId="2" borderId="0" xfId="1" applyFont="1" applyFill="1" applyBorder="1" applyAlignment="1" applyProtection="1">
      <alignment vertical="center"/>
      <protection hidden="1"/>
    </xf>
    <xf numFmtId="0" fontId="17" fillId="7" borderId="0" xfId="1" applyFont="1" applyFill="1" applyBorder="1" applyAlignment="1" applyProtection="1">
      <alignment vertical="center"/>
      <protection hidden="1"/>
    </xf>
    <xf numFmtId="0" fontId="18" fillId="2" borderId="0" xfId="1" applyFont="1" applyFill="1" applyBorder="1" applyAlignment="1" applyProtection="1">
      <alignment vertical="center"/>
      <protection hidden="1"/>
    </xf>
    <xf numFmtId="14" fontId="12" fillId="0" borderId="0" xfId="1" applyNumberFormat="1" applyFont="1" applyAlignment="1">
      <alignment vertical="center"/>
    </xf>
    <xf numFmtId="0" fontId="12" fillId="0" borderId="0" xfId="1" applyFont="1" applyAlignment="1">
      <alignment vertical="center"/>
    </xf>
    <xf numFmtId="0" fontId="12" fillId="9" borderId="0" xfId="1" applyFont="1" applyFill="1" applyBorder="1" applyAlignment="1">
      <alignment vertical="center"/>
    </xf>
    <xf numFmtId="0" fontId="12" fillId="0" borderId="0" xfId="1" applyFont="1" applyFill="1" applyAlignment="1">
      <alignment vertical="center"/>
    </xf>
    <xf numFmtId="0" fontId="12" fillId="4" borderId="0" xfId="1" applyFont="1" applyFill="1" applyBorder="1" applyAlignment="1" applyProtection="1">
      <alignment vertical="center"/>
      <protection hidden="1"/>
    </xf>
    <xf numFmtId="0" fontId="1" fillId="0" borderId="0" xfId="1" applyFont="1" applyAlignment="1">
      <alignment horizontal="left" vertical="center"/>
    </xf>
    <xf numFmtId="0" fontId="12" fillId="0" borderId="0" xfId="1" applyFont="1" applyAlignment="1">
      <alignment horizontal="center" vertical="center" wrapText="1"/>
    </xf>
    <xf numFmtId="0" fontId="1" fillId="0" borderId="0" xfId="1" applyFont="1" applyAlignment="1">
      <alignment vertical="center"/>
    </xf>
    <xf numFmtId="0" fontId="12" fillId="0" borderId="0" xfId="1" applyFont="1" applyFill="1" applyAlignment="1">
      <alignment horizontal="center" vertical="center" wrapText="1"/>
    </xf>
    <xf numFmtId="14" fontId="12" fillId="9" borderId="0" xfId="1" applyNumberFormat="1" applyFont="1" applyFill="1" applyAlignment="1">
      <alignment horizontal="center" vertical="center"/>
    </xf>
    <xf numFmtId="0" fontId="12" fillId="0" borderId="0" xfId="1" applyFont="1" applyBorder="1" applyAlignment="1">
      <alignment vertical="center" wrapText="1"/>
    </xf>
    <xf numFmtId="0" fontId="12" fillId="0" borderId="0" xfId="1" applyFont="1" applyAlignment="1">
      <alignment horizontal="center" vertical="center"/>
    </xf>
    <xf numFmtId="0" fontId="12" fillId="9" borderId="0" xfId="1" applyFont="1" applyFill="1" applyBorder="1" applyAlignment="1">
      <alignment horizontal="center" vertical="center"/>
    </xf>
    <xf numFmtId="0" fontId="12" fillId="0" borderId="2" xfId="1" applyFont="1" applyBorder="1" applyAlignment="1" applyProtection="1">
      <alignment vertical="center"/>
      <protection hidden="1"/>
    </xf>
    <xf numFmtId="10" fontId="12" fillId="9" borderId="0" xfId="1" applyNumberFormat="1" applyFont="1" applyFill="1" applyBorder="1" applyAlignment="1">
      <alignment horizontal="center" vertical="center"/>
    </xf>
    <xf numFmtId="0" fontId="12" fillId="0" borderId="0" xfId="1" applyFont="1" applyAlignment="1">
      <alignment horizontal="left" vertical="center"/>
    </xf>
    <xf numFmtId="10" fontId="12" fillId="9" borderId="2" xfId="1" applyNumberFormat="1" applyFont="1" applyFill="1" applyBorder="1" applyAlignment="1">
      <alignment horizontal="center" vertical="center"/>
    </xf>
    <xf numFmtId="0" fontId="12" fillId="9" borderId="0" xfId="1" applyFont="1" applyFill="1" applyAlignment="1">
      <alignment horizontal="left" vertical="center"/>
    </xf>
    <xf numFmtId="0" fontId="12" fillId="7" borderId="0" xfId="1" applyFont="1" applyFill="1" applyAlignment="1" applyProtection="1">
      <alignment vertical="center"/>
      <protection hidden="1"/>
    </xf>
    <xf numFmtId="0" fontId="12" fillId="0" borderId="3" xfId="1" applyFont="1" applyBorder="1" applyAlignment="1" applyProtection="1">
      <alignment vertical="center"/>
      <protection hidden="1"/>
    </xf>
    <xf numFmtId="10" fontId="12" fillId="9" borderId="3" xfId="1" applyNumberFormat="1" applyFont="1" applyFill="1" applyBorder="1" applyAlignment="1">
      <alignment horizontal="center" vertical="center"/>
    </xf>
    <xf numFmtId="10" fontId="12" fillId="9" borderId="2" xfId="1" applyNumberFormat="1" applyFont="1" applyFill="1" applyBorder="1" applyAlignment="1">
      <alignment horizontal="left" vertical="center"/>
    </xf>
    <xf numFmtId="0" fontId="12" fillId="9" borderId="0" xfId="1" applyFont="1" applyFill="1" applyAlignment="1">
      <alignment horizontal="center" vertical="center"/>
    </xf>
    <xf numFmtId="0" fontId="12" fillId="0" borderId="6" xfId="1" applyFont="1" applyBorder="1" applyAlignment="1" applyProtection="1">
      <alignment vertical="center"/>
      <protection hidden="1"/>
    </xf>
    <xf numFmtId="10" fontId="12" fillId="9" borderId="13" xfId="1" applyNumberFormat="1" applyFont="1" applyFill="1" applyBorder="1" applyAlignment="1">
      <alignment horizontal="center" vertical="center"/>
    </xf>
    <xf numFmtId="10" fontId="12" fillId="0" borderId="11" xfId="1" applyNumberFormat="1" applyFont="1" applyFill="1" applyBorder="1" applyAlignment="1">
      <alignment horizontal="center" vertical="center"/>
    </xf>
    <xf numFmtId="10" fontId="12" fillId="0" borderId="10" xfId="1" applyNumberFormat="1" applyFont="1" applyFill="1" applyBorder="1" applyAlignment="1">
      <alignment horizontal="center" vertical="center"/>
    </xf>
    <xf numFmtId="164" fontId="12" fillId="0" borderId="0" xfId="1" applyNumberFormat="1" applyFont="1" applyAlignment="1" applyProtection="1">
      <alignment vertical="center"/>
      <protection hidden="1"/>
    </xf>
    <xf numFmtId="10" fontId="12" fillId="0" borderId="8" xfId="1" applyNumberFormat="1" applyFont="1" applyFill="1" applyBorder="1" applyAlignment="1">
      <alignment horizontal="center" vertical="center"/>
    </xf>
    <xf numFmtId="10" fontId="12" fillId="0" borderId="7" xfId="1" applyNumberFormat="1" applyFont="1" applyFill="1" applyBorder="1" applyAlignment="1">
      <alignment horizontal="center" vertical="center"/>
    </xf>
    <xf numFmtId="10" fontId="12" fillId="0" borderId="0" xfId="1" applyNumberFormat="1" applyFont="1" applyFill="1" applyBorder="1" applyAlignment="1">
      <alignment horizontal="center" vertical="center"/>
    </xf>
    <xf numFmtId="10" fontId="12" fillId="0" borderId="3" xfId="1" applyNumberFormat="1" applyFont="1" applyFill="1" applyBorder="1" applyAlignment="1">
      <alignment horizontal="center" vertical="center"/>
    </xf>
    <xf numFmtId="10" fontId="12" fillId="0" borderId="12" xfId="1" applyNumberFormat="1" applyFont="1" applyFill="1" applyBorder="1" applyAlignment="1">
      <alignment horizontal="center" vertical="center"/>
    </xf>
    <xf numFmtId="10" fontId="12" fillId="0" borderId="3" xfId="2" applyNumberFormat="1" applyFont="1" applyBorder="1" applyAlignment="1">
      <alignment horizontal="center" vertical="center"/>
    </xf>
    <xf numFmtId="10" fontId="12" fillId="0" borderId="12" xfId="2" applyNumberFormat="1" applyFont="1" applyFill="1" applyBorder="1" applyAlignment="1">
      <alignment horizontal="center" vertical="center"/>
    </xf>
    <xf numFmtId="0" fontId="12" fillId="0" borderId="0" xfId="1" applyFont="1" applyFill="1" applyAlignment="1">
      <alignment horizontal="left" vertical="center"/>
    </xf>
    <xf numFmtId="10" fontId="12" fillId="0" borderId="0" xfId="2" applyNumberFormat="1" applyFont="1" applyAlignment="1" applyProtection="1">
      <alignment vertical="center"/>
      <protection hidden="1"/>
    </xf>
    <xf numFmtId="10" fontId="12" fillId="0" borderId="0" xfId="2" applyNumberFormat="1" applyFont="1" applyFill="1" applyAlignment="1">
      <alignment horizontal="center" vertical="center"/>
    </xf>
    <xf numFmtId="164" fontId="12" fillId="11" borderId="2" xfId="1" applyNumberFormat="1" applyFont="1" applyFill="1" applyBorder="1" applyAlignment="1">
      <alignment horizontal="center" vertical="center"/>
    </xf>
    <xf numFmtId="10" fontId="12" fillId="11" borderId="2" xfId="2" applyNumberFormat="1" applyFont="1" applyFill="1" applyBorder="1" applyAlignment="1">
      <alignment horizontal="center" vertical="center"/>
    </xf>
    <xf numFmtId="0" fontId="12" fillId="11" borderId="11" xfId="1" applyNumberFormat="1" applyFont="1" applyFill="1" applyBorder="1" applyAlignment="1">
      <alignment horizontal="center" vertical="center"/>
    </xf>
    <xf numFmtId="0" fontId="12" fillId="11" borderId="10" xfId="1" applyNumberFormat="1" applyFont="1" applyFill="1" applyBorder="1" applyAlignment="1">
      <alignment horizontal="center" vertical="center"/>
    </xf>
    <xf numFmtId="0" fontId="0" fillId="0" borderId="0" xfId="0" applyAlignment="1">
      <alignment horizontal="center" vertical="center"/>
    </xf>
    <xf numFmtId="0" fontId="12" fillId="11" borderId="8" xfId="1" applyNumberFormat="1" applyFont="1" applyFill="1" applyBorder="1" applyAlignment="1">
      <alignment horizontal="center" vertical="center"/>
    </xf>
    <xf numFmtId="0" fontId="12" fillId="11" borderId="7" xfId="1" applyNumberFormat="1" applyFont="1" applyFill="1" applyBorder="1" applyAlignment="1">
      <alignment horizontal="center" vertical="center"/>
    </xf>
    <xf numFmtId="0" fontId="12" fillId="9" borderId="0" xfId="1" applyFont="1" applyFill="1" applyAlignment="1">
      <alignment vertical="center"/>
    </xf>
    <xf numFmtId="10" fontId="12" fillId="11" borderId="2" xfId="1" applyNumberFormat="1" applyFont="1" applyFill="1" applyBorder="1" applyAlignment="1">
      <alignment horizontal="center" vertical="center"/>
    </xf>
    <xf numFmtId="0" fontId="1" fillId="0" borderId="0" xfId="1" applyFont="1" applyFill="1" applyAlignment="1">
      <alignment vertical="center"/>
    </xf>
    <xf numFmtId="0" fontId="1" fillId="0" borderId="0" xfId="1" applyFont="1" applyAlignment="1" applyProtection="1">
      <alignment vertical="center"/>
      <protection hidden="1"/>
    </xf>
    <xf numFmtId="10" fontId="1" fillId="11" borderId="2" xfId="1" applyNumberFormat="1" applyFont="1" applyFill="1" applyBorder="1" applyAlignment="1">
      <alignment horizontal="center" vertical="center"/>
    </xf>
    <xf numFmtId="2" fontId="12" fillId="0" borderId="0" xfId="1" applyNumberFormat="1" applyFont="1" applyAlignment="1" applyProtection="1">
      <alignment vertical="center"/>
      <protection hidden="1"/>
    </xf>
    <xf numFmtId="0" fontId="0" fillId="0" borderId="0" xfId="0" applyAlignment="1">
      <alignment vertical="center"/>
    </xf>
    <xf numFmtId="0" fontId="12" fillId="11" borderId="2" xfId="1" applyFont="1" applyFill="1" applyBorder="1" applyAlignment="1">
      <alignment vertical="center"/>
    </xf>
    <xf numFmtId="14" fontId="12" fillId="9" borderId="0" xfId="1" applyNumberFormat="1" applyFont="1" applyFill="1" applyBorder="1" applyAlignment="1">
      <alignment vertical="center"/>
    </xf>
    <xf numFmtId="168" fontId="1" fillId="11" borderId="6" xfId="1" applyNumberFormat="1" applyFont="1" applyFill="1" applyBorder="1" applyAlignment="1">
      <alignment horizontal="center" vertical="center"/>
    </xf>
    <xf numFmtId="14" fontId="1" fillId="11" borderId="2" xfId="1" applyNumberFormat="1" applyFont="1" applyFill="1" applyBorder="1" applyAlignment="1">
      <alignment horizontal="center" vertical="center"/>
    </xf>
    <xf numFmtId="167" fontId="12" fillId="11" borderId="2" xfId="2" applyNumberFormat="1" applyFont="1" applyFill="1" applyBorder="1" applyAlignment="1">
      <alignment horizontal="center" vertical="center"/>
    </xf>
    <xf numFmtId="0" fontId="2" fillId="0" borderId="0" xfId="1" applyAlignment="1">
      <alignment vertical="center"/>
    </xf>
    <xf numFmtId="2" fontId="12" fillId="0" borderId="0" xfId="1" applyNumberFormat="1" applyFont="1" applyFill="1" applyAlignment="1">
      <alignment vertical="center"/>
    </xf>
    <xf numFmtId="10" fontId="1" fillId="11" borderId="2" xfId="2" applyNumberFormat="1" applyFont="1" applyFill="1" applyBorder="1" applyAlignment="1">
      <alignment horizontal="center" vertical="center"/>
    </xf>
    <xf numFmtId="2" fontId="12" fillId="11" borderId="2" xfId="2" applyNumberFormat="1" applyFont="1" applyFill="1" applyBorder="1" applyAlignment="1">
      <alignment horizontal="center" vertical="center"/>
    </xf>
    <xf numFmtId="166" fontId="12" fillId="0" borderId="0" xfId="2" applyNumberFormat="1" applyFont="1" applyAlignment="1" applyProtection="1">
      <alignment vertical="center"/>
      <protection hidden="1"/>
    </xf>
    <xf numFmtId="165" fontId="12" fillId="0" borderId="0" xfId="2" applyNumberFormat="1" applyFont="1" applyAlignment="1" applyProtection="1">
      <alignment vertical="center"/>
      <protection hidden="1"/>
    </xf>
    <xf numFmtId="168" fontId="12" fillId="11" borderId="2" xfId="2" applyNumberFormat="1" applyFont="1" applyFill="1" applyBorder="1" applyAlignment="1">
      <alignment horizontal="center" vertical="center"/>
    </xf>
    <xf numFmtId="14" fontId="1" fillId="9" borderId="0" xfId="1" applyNumberFormat="1" applyFont="1" applyFill="1" applyAlignment="1">
      <alignment horizontal="left" vertical="center"/>
    </xf>
    <xf numFmtId="0" fontId="12" fillId="0" borderId="1" xfId="1" applyFont="1" applyBorder="1" applyAlignment="1" applyProtection="1">
      <alignment vertical="center"/>
      <protection hidden="1"/>
    </xf>
    <xf numFmtId="0" fontId="12" fillId="9" borderId="1" xfId="1" applyFont="1" applyFill="1" applyBorder="1" applyAlignment="1" applyProtection="1">
      <alignment vertical="center"/>
      <protection hidden="1"/>
    </xf>
    <xf numFmtId="0" fontId="15" fillId="0" borderId="0" xfId="1" applyFont="1" applyFill="1" applyAlignment="1">
      <alignment vertical="center"/>
    </xf>
    <xf numFmtId="0" fontId="3" fillId="0" borderId="0" xfId="1" applyFont="1" applyFill="1" applyBorder="1" applyAlignment="1" applyProtection="1">
      <alignment vertical="center"/>
      <protection hidden="1"/>
    </xf>
    <xf numFmtId="0" fontId="3" fillId="0" borderId="0" xfId="1" applyFont="1" applyAlignment="1" applyProtection="1">
      <alignment vertical="center"/>
      <protection hidden="1"/>
    </xf>
    <xf numFmtId="0" fontId="3" fillId="0" borderId="0" xfId="1" applyFont="1" applyBorder="1" applyAlignment="1" applyProtection="1">
      <alignment vertical="center"/>
      <protection hidden="1"/>
    </xf>
    <xf numFmtId="0" fontId="3" fillId="9" borderId="0" xfId="1" applyFont="1" applyFill="1" applyBorder="1" applyAlignment="1" applyProtection="1">
      <alignment vertical="center"/>
      <protection hidden="1"/>
    </xf>
    <xf numFmtId="0" fontId="3" fillId="0" borderId="0" xfId="1" applyFont="1" applyFill="1" applyAlignment="1" applyProtection="1">
      <alignment vertical="center"/>
      <protection hidden="1"/>
    </xf>
    <xf numFmtId="0" fontId="3" fillId="7" borderId="0" xfId="1" applyFont="1" applyFill="1" applyBorder="1" applyAlignment="1" applyProtection="1">
      <alignment vertical="center"/>
      <protection hidden="1"/>
    </xf>
    <xf numFmtId="0" fontId="3" fillId="6" borderId="0" xfId="1" applyFont="1" applyFill="1" applyAlignment="1" applyProtection="1">
      <alignment vertical="center"/>
      <protection hidden="1"/>
    </xf>
    <xf numFmtId="0" fontId="3" fillId="2" borderId="0" xfId="1" applyFont="1" applyFill="1" applyBorder="1" applyAlignment="1" applyProtection="1">
      <alignment vertical="center"/>
      <protection hidden="1"/>
    </xf>
    <xf numFmtId="0" fontId="9" fillId="0" borderId="0" xfId="1" applyFont="1" applyFill="1" applyBorder="1" applyAlignment="1" applyProtection="1">
      <alignment vertical="center"/>
      <protection hidden="1"/>
    </xf>
    <xf numFmtId="0" fontId="11" fillId="8" borderId="0" xfId="1" applyFont="1" applyFill="1" applyBorder="1" applyAlignment="1" applyProtection="1">
      <alignment vertical="center"/>
      <protection hidden="1"/>
    </xf>
    <xf numFmtId="0" fontId="10" fillId="8" borderId="0" xfId="1" applyFont="1" applyFill="1" applyBorder="1" applyAlignment="1" applyProtection="1">
      <alignment vertical="center"/>
      <protection hidden="1"/>
    </xf>
    <xf numFmtId="0" fontId="9" fillId="0" borderId="0" xfId="1" applyFont="1" applyFill="1" applyAlignment="1" applyProtection="1">
      <alignment vertical="center"/>
      <protection hidden="1"/>
    </xf>
    <xf numFmtId="0" fontId="9" fillId="6" borderId="0" xfId="1" applyFont="1" applyFill="1" applyAlignment="1" applyProtection="1">
      <alignment vertical="center"/>
      <protection hidden="1"/>
    </xf>
    <xf numFmtId="0" fontId="4" fillId="2" borderId="0" xfId="1" applyFont="1" applyFill="1" applyBorder="1" applyAlignment="1" applyProtection="1">
      <alignment vertical="center"/>
      <protection hidden="1"/>
    </xf>
    <xf numFmtId="0" fontId="4" fillId="7" borderId="0" xfId="1" applyFont="1" applyFill="1" applyBorder="1" applyAlignment="1" applyProtection="1">
      <alignment vertical="center"/>
      <protection hidden="1"/>
    </xf>
    <xf numFmtId="0" fontId="8" fillId="2" borderId="0" xfId="1" applyFont="1" applyFill="1" applyBorder="1" applyAlignment="1" applyProtection="1">
      <alignment vertical="center"/>
      <protection hidden="1"/>
    </xf>
    <xf numFmtId="0" fontId="7" fillId="0" borderId="0" xfId="1" applyFont="1" applyAlignment="1" applyProtection="1">
      <alignment vertical="center"/>
      <protection hidden="1"/>
    </xf>
    <xf numFmtId="0" fontId="7" fillId="2" borderId="0" xfId="1" applyFont="1" applyFill="1" applyBorder="1" applyAlignment="1" applyProtection="1">
      <alignment vertical="center"/>
      <protection hidden="1"/>
    </xf>
    <xf numFmtId="14" fontId="7" fillId="0" borderId="0" xfId="1" applyNumberFormat="1" applyFont="1" applyAlignment="1">
      <alignment vertical="center"/>
    </xf>
    <xf numFmtId="0" fontId="7" fillId="0" borderId="0" xfId="1" applyFont="1" applyAlignment="1">
      <alignment vertical="center"/>
    </xf>
    <xf numFmtId="0" fontId="7" fillId="9" borderId="0" xfId="1" applyFont="1" applyFill="1" applyBorder="1" applyAlignment="1">
      <alignment vertical="center"/>
    </xf>
    <xf numFmtId="0" fontId="7" fillId="0" borderId="0" xfId="1" applyFont="1" applyFill="1" applyAlignment="1">
      <alignment vertical="center"/>
    </xf>
    <xf numFmtId="0" fontId="5" fillId="0" borderId="0" xfId="1" applyFont="1" applyFill="1" applyBorder="1" applyAlignment="1" applyProtection="1">
      <alignment vertical="center"/>
      <protection hidden="1"/>
    </xf>
    <xf numFmtId="0" fontId="5" fillId="4" borderId="0" xfId="1" applyFont="1" applyFill="1" applyBorder="1" applyAlignment="1" applyProtection="1">
      <alignment vertical="center"/>
      <protection hidden="1"/>
    </xf>
    <xf numFmtId="0" fontId="6" fillId="2" borderId="4" xfId="1" applyFont="1" applyFill="1" applyBorder="1" applyAlignment="1" applyProtection="1">
      <alignment vertical="center"/>
      <protection hidden="1"/>
    </xf>
    <xf numFmtId="0" fontId="7" fillId="0" borderId="4" xfId="1" applyFont="1" applyBorder="1" applyAlignment="1">
      <alignment vertical="center"/>
    </xf>
    <xf numFmtId="0" fontId="7" fillId="0" borderId="4" xfId="1" applyFont="1" applyFill="1" applyBorder="1" applyAlignment="1">
      <alignment vertical="center"/>
    </xf>
    <xf numFmtId="0" fontId="3" fillId="0" borderId="0" xfId="1" applyFont="1" applyAlignment="1">
      <alignment vertical="center" wrapText="1"/>
    </xf>
    <xf numFmtId="0" fontId="3" fillId="0" borderId="0" xfId="1" applyFont="1" applyAlignment="1">
      <alignment vertical="center"/>
    </xf>
    <xf numFmtId="0" fontId="3" fillId="0" borderId="0" xfId="1" applyFont="1" applyAlignment="1">
      <alignment horizontal="center" vertical="center" wrapText="1"/>
    </xf>
    <xf numFmtId="0" fontId="7" fillId="0" borderId="0" xfId="1" applyFont="1" applyAlignment="1">
      <alignment horizontal="center" vertical="center" wrapText="1"/>
    </xf>
    <xf numFmtId="14" fontId="3" fillId="9" borderId="0" xfId="1" applyNumberFormat="1" applyFont="1" applyFill="1" applyAlignment="1">
      <alignment horizontal="center" vertical="center"/>
    </xf>
    <xf numFmtId="0" fontId="3" fillId="0" borderId="0" xfId="1" applyFont="1" applyAlignment="1">
      <alignment horizontal="center" vertical="center"/>
    </xf>
    <xf numFmtId="0" fontId="3" fillId="0" borderId="0" xfId="1" applyFont="1" applyBorder="1" applyAlignment="1">
      <alignment vertical="center" wrapText="1"/>
    </xf>
    <xf numFmtId="0" fontId="3" fillId="0" borderId="0" xfId="1" applyFont="1" applyFill="1" applyAlignment="1">
      <alignment vertical="center"/>
    </xf>
    <xf numFmtId="0" fontId="3" fillId="9" borderId="0" xfId="1" applyFont="1" applyFill="1" applyBorder="1" applyAlignment="1">
      <alignment horizontal="center" vertical="center"/>
    </xf>
    <xf numFmtId="10" fontId="3" fillId="10" borderId="2" xfId="1" applyNumberFormat="1" applyFont="1" applyFill="1" applyBorder="1" applyAlignment="1">
      <alignment vertical="center"/>
    </xf>
    <xf numFmtId="10" fontId="3" fillId="9" borderId="0" xfId="1" applyNumberFormat="1" applyFont="1" applyFill="1" applyBorder="1" applyAlignment="1">
      <alignment horizontal="center" vertical="center"/>
    </xf>
    <xf numFmtId="10" fontId="3" fillId="10" borderId="3" xfId="1" applyNumberFormat="1" applyFont="1" applyFill="1" applyBorder="1" applyAlignment="1">
      <alignment vertical="center"/>
    </xf>
    <xf numFmtId="0" fontId="3" fillId="9" borderId="0" xfId="1" applyFont="1" applyFill="1" applyAlignment="1" applyProtection="1">
      <alignment vertical="center"/>
      <protection hidden="1"/>
    </xf>
    <xf numFmtId="0" fontId="5" fillId="7" borderId="0" xfId="1" applyFont="1" applyFill="1" applyBorder="1" applyAlignment="1" applyProtection="1">
      <alignment vertical="center"/>
      <protection hidden="1"/>
    </xf>
    <xf numFmtId="0" fontId="3" fillId="7" borderId="0" xfId="1" applyFont="1" applyFill="1" applyAlignment="1" applyProtection="1">
      <alignment vertical="center"/>
      <protection hidden="1"/>
    </xf>
    <xf numFmtId="14" fontId="7" fillId="9" borderId="0" xfId="1" applyNumberFormat="1" applyFont="1" applyFill="1" applyAlignment="1">
      <alignment horizontal="center" vertical="center"/>
    </xf>
    <xf numFmtId="0" fontId="7" fillId="9" borderId="0" xfId="1" applyFont="1" applyFill="1" applyAlignment="1">
      <alignment horizontal="center" vertical="center"/>
    </xf>
    <xf numFmtId="0" fontId="3" fillId="0" borderId="4" xfId="1" applyFont="1" applyBorder="1" applyAlignment="1" applyProtection="1">
      <alignment vertical="center"/>
      <protection hidden="1"/>
    </xf>
    <xf numFmtId="0" fontId="7" fillId="9" borderId="4" xfId="1" applyFont="1" applyFill="1" applyBorder="1" applyAlignment="1">
      <alignment horizontal="center" vertical="center"/>
    </xf>
    <xf numFmtId="0" fontId="3" fillId="9" borderId="0" xfId="1" applyFont="1" applyFill="1" applyAlignment="1">
      <alignment horizontal="center" vertical="center"/>
    </xf>
    <xf numFmtId="164" fontId="3" fillId="10" borderId="2" xfId="1" applyNumberFormat="1" applyFont="1" applyFill="1" applyBorder="1" applyAlignment="1" applyProtection="1">
      <alignment vertical="center"/>
      <protection hidden="1"/>
    </xf>
    <xf numFmtId="0" fontId="3" fillId="0" borderId="0" xfId="1" applyFont="1" applyFill="1" applyAlignment="1">
      <alignment horizontal="left" vertical="center"/>
    </xf>
    <xf numFmtId="0" fontId="14" fillId="0" borderId="0" xfId="1" applyFont="1" applyAlignment="1" applyProtection="1">
      <alignment vertical="center"/>
      <protection hidden="1"/>
    </xf>
    <xf numFmtId="0" fontId="3" fillId="10" borderId="2" xfId="1" applyFont="1" applyFill="1" applyBorder="1" applyAlignment="1">
      <alignment vertical="center"/>
    </xf>
    <xf numFmtId="0" fontId="3" fillId="0" borderId="1" xfId="1" applyFont="1" applyBorder="1" applyAlignment="1" applyProtection="1">
      <alignment vertical="center"/>
      <protection hidden="1"/>
    </xf>
    <xf numFmtId="0" fontId="7" fillId="0" borderId="1" xfId="1" applyFont="1" applyBorder="1" applyAlignment="1" applyProtection="1">
      <alignment vertical="center"/>
      <protection hidden="1"/>
    </xf>
    <xf numFmtId="0" fontId="7" fillId="9" borderId="1" xfId="1" applyFont="1" applyFill="1" applyBorder="1" applyAlignment="1" applyProtection="1">
      <alignment vertical="center"/>
      <protection hidden="1"/>
    </xf>
    <xf numFmtId="10" fontId="3" fillId="11" borderId="2" xfId="1" applyNumberFormat="1" applyFont="1" applyFill="1" applyBorder="1" applyAlignment="1">
      <alignment vertical="center"/>
    </xf>
    <xf numFmtId="10" fontId="3" fillId="11" borderId="3" xfId="1" applyNumberFormat="1" applyFont="1" applyFill="1" applyBorder="1" applyAlignment="1">
      <alignment vertical="center"/>
    </xf>
    <xf numFmtId="164" fontId="3" fillId="11" borderId="2" xfId="1" applyNumberFormat="1" applyFont="1" applyFill="1" applyBorder="1" applyAlignment="1" applyProtection="1">
      <alignment vertical="center"/>
      <protection hidden="1"/>
    </xf>
    <xf numFmtId="0" fontId="3" fillId="11" borderId="2" xfId="1" applyFont="1" applyFill="1" applyBorder="1" applyAlignment="1">
      <alignment vertical="center"/>
    </xf>
    <xf numFmtId="0" fontId="5" fillId="2" borderId="0" xfId="1" applyFont="1" applyFill="1" applyBorder="1" applyAlignment="1" applyProtection="1">
      <alignment vertical="center"/>
      <protection hidden="1"/>
    </xf>
    <xf numFmtId="0" fontId="6" fillId="2" borderId="0" xfId="1" applyFont="1" applyFill="1" applyBorder="1" applyAlignment="1" applyProtection="1">
      <alignment vertical="center"/>
      <protection hidden="1"/>
    </xf>
    <xf numFmtId="0" fontId="5" fillId="0" borderId="0" xfId="1" applyFont="1" applyFill="1" applyBorder="1" applyAlignment="1" applyProtection="1">
      <alignment horizontal="left" vertical="center" wrapText="1"/>
      <protection hidden="1"/>
    </xf>
    <xf numFmtId="0" fontId="22" fillId="0" borderId="0" xfId="1" applyFont="1" applyFill="1" applyBorder="1" applyAlignment="1" applyProtection="1">
      <alignment horizontal="left" vertical="center"/>
      <protection hidden="1"/>
    </xf>
    <xf numFmtId="0" fontId="5" fillId="0" borderId="0" xfId="1" applyFont="1" applyFill="1" applyAlignment="1" applyProtection="1">
      <alignment vertical="center"/>
      <protection hidden="1"/>
    </xf>
    <xf numFmtId="0" fontId="5" fillId="0" borderId="0" xfId="1" applyFont="1" applyAlignment="1" applyProtection="1">
      <alignment vertical="center"/>
      <protection hidden="1"/>
    </xf>
    <xf numFmtId="0" fontId="6" fillId="5" borderId="0" xfId="1" applyFont="1" applyFill="1" applyBorder="1" applyAlignment="1" applyProtection="1">
      <alignment vertical="center"/>
      <protection hidden="1"/>
    </xf>
    <xf numFmtId="0" fontId="5" fillId="5" borderId="0" xfId="1" applyFont="1" applyFill="1" applyAlignment="1" applyProtection="1">
      <alignment vertical="center"/>
      <protection hidden="1"/>
    </xf>
    <xf numFmtId="0" fontId="3" fillId="3" borderId="0" xfId="1" applyFont="1" applyFill="1" applyBorder="1" applyAlignment="1" applyProtection="1">
      <alignment vertical="center"/>
      <protection hidden="1"/>
    </xf>
    <xf numFmtId="14" fontId="12" fillId="9" borderId="0" xfId="1" applyNumberFormat="1" applyFont="1" applyFill="1" applyAlignment="1">
      <alignment horizontal="left" vertical="center" wrapText="1"/>
    </xf>
    <xf numFmtId="169" fontId="12" fillId="0" borderId="15" xfId="1" applyNumberFormat="1" applyFont="1" applyFill="1" applyBorder="1" applyAlignment="1">
      <alignment horizontal="center" vertical="center" wrapText="1"/>
    </xf>
    <xf numFmtId="169" fontId="12" fillId="0" borderId="16" xfId="1" applyNumberFormat="1" applyFont="1" applyFill="1" applyBorder="1" applyAlignment="1">
      <alignment horizontal="center" vertical="center" wrapText="1"/>
    </xf>
    <xf numFmtId="169" fontId="12" fillId="0" borderId="17" xfId="1" applyNumberFormat="1" applyFont="1" applyFill="1" applyBorder="1" applyAlignment="1">
      <alignment horizontal="center" vertical="center" wrapText="1"/>
    </xf>
    <xf numFmtId="0" fontId="16" fillId="2" borderId="4" xfId="1" applyFont="1" applyFill="1" applyBorder="1" applyAlignment="1" applyProtection="1">
      <alignment vertical="center"/>
      <protection hidden="1"/>
    </xf>
    <xf numFmtId="0" fontId="12" fillId="0" borderId="0" xfId="1" applyFont="1" applyBorder="1" applyAlignment="1" applyProtection="1">
      <alignment horizontal="left" vertical="center" wrapText="1"/>
      <protection hidden="1"/>
    </xf>
    <xf numFmtId="14" fontId="12" fillId="9" borderId="0" xfId="1" applyNumberFormat="1" applyFont="1" applyFill="1" applyBorder="1" applyAlignment="1">
      <alignment horizontal="left" vertical="center"/>
    </xf>
    <xf numFmtId="14" fontId="12" fillId="9" borderId="0" xfId="1" applyNumberFormat="1" applyFont="1" applyFill="1" applyAlignment="1">
      <alignment horizontal="left" vertical="center"/>
    </xf>
    <xf numFmtId="14" fontId="12" fillId="9" borderId="9" xfId="1" applyNumberFormat="1" applyFont="1" applyFill="1" applyBorder="1" applyAlignment="1">
      <alignment horizontal="left" wrapText="1"/>
    </xf>
    <xf numFmtId="10" fontId="12" fillId="0" borderId="0" xfId="1" applyNumberFormat="1" applyFont="1" applyAlignment="1" applyProtection="1">
      <alignment horizontal="left" vertical="center" wrapText="1"/>
      <protection hidden="1"/>
    </xf>
    <xf numFmtId="0" fontId="1" fillId="0" borderId="18" xfId="1" applyFont="1" applyBorder="1" applyAlignment="1" applyProtection="1">
      <alignment horizontal="center"/>
      <protection hidden="1"/>
    </xf>
    <xf numFmtId="168" fontId="12" fillId="10" borderId="6" xfId="1" applyNumberFormat="1" applyFont="1" applyFill="1" applyBorder="1" applyAlignment="1">
      <alignment horizontal="center"/>
    </xf>
    <xf numFmtId="14" fontId="12" fillId="10" borderId="2" xfId="1" applyNumberFormat="1" applyFont="1" applyFill="1" applyBorder="1" applyAlignment="1">
      <alignment horizontal="center"/>
    </xf>
    <xf numFmtId="10" fontId="12" fillId="10" borderId="2" xfId="1" applyNumberFormat="1" applyFont="1" applyFill="1" applyBorder="1" applyAlignment="1">
      <alignment horizontal="center" vertical="center"/>
    </xf>
    <xf numFmtId="0" fontId="5" fillId="5" borderId="0" xfId="1" applyFont="1" applyFill="1" applyAlignment="1">
      <alignment vertical="center" wrapText="1"/>
    </xf>
    <xf numFmtId="0" fontId="5" fillId="5" borderId="0" xfId="1" applyFont="1" applyFill="1" applyAlignment="1">
      <alignment horizontal="left" vertical="center" wrapText="1"/>
    </xf>
    <xf numFmtId="0" fontId="5" fillId="2" borderId="0" xfId="1" applyFont="1" applyFill="1" applyBorder="1" applyAlignment="1" applyProtection="1">
      <alignment horizontal="left" vertical="center" wrapText="1"/>
      <protection hidden="1"/>
    </xf>
    <xf numFmtId="0" fontId="3" fillId="0" borderId="0" xfId="1" applyFont="1" applyBorder="1" applyAlignment="1" applyProtection="1">
      <alignment horizontal="left" vertical="center" wrapText="1"/>
      <protection hidden="1"/>
    </xf>
    <xf numFmtId="0" fontId="3" fillId="0" borderId="0" xfId="1" applyFont="1" applyAlignment="1" applyProtection="1">
      <alignment horizontal="left" vertical="center" wrapText="1"/>
      <protection hidden="1"/>
    </xf>
    <xf numFmtId="0" fontId="6" fillId="2" borderId="4" xfId="1" applyFont="1" applyFill="1" applyBorder="1" applyAlignment="1" applyProtection="1">
      <alignment vertical="center"/>
      <protection hidden="1"/>
    </xf>
    <xf numFmtId="10" fontId="1" fillId="11" borderId="3" xfId="1" applyNumberFormat="1" applyFont="1" applyFill="1" applyBorder="1" applyAlignment="1">
      <alignment horizontal="center" vertical="center"/>
    </xf>
    <xf numFmtId="10" fontId="1" fillId="11" borderId="12" xfId="1" applyNumberFormat="1" applyFont="1" applyFill="1" applyBorder="1" applyAlignment="1">
      <alignment horizontal="center" vertical="center"/>
    </xf>
    <xf numFmtId="14" fontId="12" fillId="9" borderId="9" xfId="1" applyNumberFormat="1" applyFont="1" applyFill="1" applyBorder="1" applyAlignment="1">
      <alignment horizontal="left" vertical="center" wrapText="1"/>
    </xf>
    <xf numFmtId="0" fontId="12" fillId="0" borderId="5" xfId="1" applyFont="1" applyBorder="1" applyAlignment="1" applyProtection="1">
      <alignment horizontal="left" vertical="center" wrapText="1"/>
      <protection hidden="1"/>
    </xf>
    <xf numFmtId="0" fontId="12" fillId="0" borderId="0" xfId="1" applyFont="1" applyBorder="1" applyAlignment="1" applyProtection="1">
      <alignment horizontal="left" vertical="center" wrapText="1"/>
      <protection hidden="1"/>
    </xf>
    <xf numFmtId="14" fontId="12" fillId="9" borderId="0" xfId="1" applyNumberFormat="1" applyFont="1" applyFill="1" applyAlignment="1">
      <alignment horizontal="left" vertical="center" wrapText="1"/>
    </xf>
    <xf numFmtId="10" fontId="12" fillId="11" borderId="3" xfId="1" applyNumberFormat="1" applyFont="1" applyFill="1" applyBorder="1" applyAlignment="1">
      <alignment horizontal="center" vertical="center"/>
    </xf>
    <xf numFmtId="10" fontId="12" fillId="10" borderId="12" xfId="1" applyNumberFormat="1" applyFont="1" applyFill="1" applyBorder="1" applyAlignment="1">
      <alignment horizontal="center" vertical="center"/>
    </xf>
    <xf numFmtId="0" fontId="16" fillId="2" borderId="4" xfId="1" applyFont="1" applyFill="1" applyBorder="1" applyAlignment="1" applyProtection="1">
      <alignment vertical="center"/>
      <protection hidden="1"/>
    </xf>
    <xf numFmtId="0" fontId="12" fillId="0" borderId="0" xfId="1" applyFont="1" applyAlignment="1" applyProtection="1">
      <alignment horizontal="left" vertical="center" wrapText="1"/>
      <protection hidden="1"/>
    </xf>
    <xf numFmtId="14" fontId="12" fillId="9" borderId="9" xfId="1" applyNumberFormat="1" applyFont="1" applyFill="1" applyBorder="1" applyAlignment="1">
      <alignment horizontal="left" vertical="center"/>
    </xf>
    <xf numFmtId="44" fontId="12" fillId="0" borderId="6" xfId="3" applyFont="1" applyBorder="1" applyAlignment="1">
      <alignment horizontal="center" vertical="center"/>
    </xf>
    <xf numFmtId="44" fontId="12" fillId="0" borderId="13" xfId="3" applyFont="1" applyBorder="1" applyAlignment="1">
      <alignment horizontal="center" vertical="center"/>
    </xf>
    <xf numFmtId="14" fontId="12" fillId="9" borderId="0" xfId="1" applyNumberFormat="1" applyFont="1" applyFill="1" applyAlignment="1">
      <alignment horizontal="left" vertical="center"/>
    </xf>
    <xf numFmtId="0" fontId="12" fillId="0" borderId="6" xfId="1" applyFont="1" applyBorder="1" applyAlignment="1">
      <alignment horizontal="center" vertical="center"/>
    </xf>
    <xf numFmtId="0" fontId="12" fillId="0" borderId="13" xfId="1" applyFont="1" applyBorder="1" applyAlignment="1">
      <alignment horizontal="center" vertical="center"/>
    </xf>
    <xf numFmtId="169" fontId="12" fillId="0" borderId="15" xfId="1" applyNumberFormat="1" applyFont="1" applyFill="1" applyBorder="1" applyAlignment="1">
      <alignment horizontal="center" wrapText="1"/>
    </xf>
    <xf numFmtId="169" fontId="12" fillId="0" borderId="16" xfId="1" applyNumberFormat="1" applyFont="1" applyFill="1" applyBorder="1" applyAlignment="1">
      <alignment horizontal="center" wrapText="1"/>
    </xf>
    <xf numFmtId="169" fontId="12" fillId="0" borderId="17" xfId="1" applyNumberFormat="1" applyFont="1" applyFill="1" applyBorder="1" applyAlignment="1">
      <alignment horizontal="center" wrapText="1"/>
    </xf>
    <xf numFmtId="14" fontId="12" fillId="10" borderId="6" xfId="1" applyNumberFormat="1" applyFont="1" applyFill="1" applyBorder="1" applyAlignment="1">
      <alignment horizontal="left"/>
    </xf>
    <xf numFmtId="14" fontId="12" fillId="10" borderId="14" xfId="1" applyNumberFormat="1" applyFont="1" applyFill="1" applyBorder="1" applyAlignment="1">
      <alignment horizontal="left"/>
    </xf>
    <xf numFmtId="14" fontId="12" fillId="10" borderId="13" xfId="1" applyNumberFormat="1" applyFont="1" applyFill="1" applyBorder="1" applyAlignment="1">
      <alignment horizontal="left"/>
    </xf>
    <xf numFmtId="14" fontId="12" fillId="9" borderId="0" xfId="1" applyNumberFormat="1" applyFont="1" applyFill="1" applyAlignment="1">
      <alignment horizontal="left" wrapText="1"/>
    </xf>
    <xf numFmtId="0" fontId="16" fillId="2" borderId="4" xfId="1" applyFont="1" applyFill="1" applyBorder="1" applyProtection="1">
      <protection hidden="1"/>
    </xf>
    <xf numFmtId="14" fontId="12" fillId="9" borderId="0" xfId="1" applyNumberFormat="1" applyFont="1" applyFill="1" applyBorder="1" applyAlignment="1">
      <alignment horizontal="left"/>
    </xf>
    <xf numFmtId="14" fontId="12" fillId="9" borderId="9" xfId="1" applyNumberFormat="1" applyFont="1" applyFill="1" applyBorder="1" applyAlignment="1">
      <alignment horizontal="left" wrapText="1"/>
    </xf>
    <xf numFmtId="10" fontId="12" fillId="10" borderId="3" xfId="1" applyNumberFormat="1" applyFont="1" applyFill="1" applyBorder="1" applyAlignment="1">
      <alignment horizontal="center" vertical="center"/>
    </xf>
    <xf numFmtId="0" fontId="12" fillId="0" borderId="6" xfId="1" applyFont="1" applyBorder="1" applyAlignment="1">
      <alignment horizontal="center"/>
    </xf>
    <xf numFmtId="0" fontId="12" fillId="0" borderId="13" xfId="1" applyFont="1" applyBorder="1" applyAlignment="1">
      <alignment horizontal="center"/>
    </xf>
    <xf numFmtId="44" fontId="12" fillId="0" borderId="6" xfId="3" applyFont="1" applyBorder="1" applyAlignment="1">
      <alignment horizontal="center"/>
    </xf>
    <xf numFmtId="44" fontId="12" fillId="0" borderId="13" xfId="3" applyFont="1" applyBorder="1" applyAlignment="1">
      <alignment horizontal="center"/>
    </xf>
  </cellXfs>
  <cellStyles count="4">
    <cellStyle name="Currency 2" xfId="3"/>
    <cellStyle name="Normal" xfId="0" builtinId="0"/>
    <cellStyle name="Normal 2" xfId="1"/>
    <cellStyle name="Percent 2" xfId="2"/>
  </cellStyles>
  <dxfs count="0"/>
  <tableStyles count="0" defaultTableStyle="TableStyleMedium2" defaultPivotStyle="PivotStyleLight16"/>
  <colors>
    <mruColors>
      <color rgb="FFCC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dLbls>
          <c:showLegendKey val="0"/>
          <c:showVal val="0"/>
          <c:showCatName val="0"/>
          <c:showSerName val="0"/>
          <c:showPercent val="0"/>
          <c:showBubbleSize val="0"/>
        </c:dLbls>
        <c:axId val="1005694224"/>
        <c:axId val="1005693896"/>
      </c:scatterChart>
      <c:valAx>
        <c:axId val="100569422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de-CH" sz="1100"/>
                  <a:t>Marktrisikoprämie</a:t>
                </a:r>
              </a:p>
            </c:rich>
          </c:tx>
          <c:layout>
            <c:manualLayout>
              <c:xMode val="edge"/>
              <c:yMode val="edge"/>
              <c:x val="0.40520310984613378"/>
              <c:y val="0.94711803360933988"/>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693896"/>
        <c:crosses val="autoZero"/>
        <c:crossBetween val="midCat"/>
      </c:valAx>
      <c:valAx>
        <c:axId val="10056938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CH" sz="1100"/>
                  <a:t>Aktienrisikoprämie</a:t>
                </a:r>
              </a:p>
            </c:rich>
          </c:tx>
          <c:layout>
            <c:manualLayout>
              <c:xMode val="edge"/>
              <c:yMode val="edge"/>
              <c:x val="1.6950121414393683E-3"/>
              <c:y val="0.356065991821676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694224"/>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v>Emmi AG</c:v>
          </c:tx>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layout>
                <c:manualLayout>
                  <c:x val="8.7760957904913242E-2"/>
                  <c:y val="-7.8265058314099772E-2"/>
                </c:manualLayout>
              </c:layout>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US" sz="1100" b="1" baseline="0"/>
                      <a:t>y = 0.5729x + 0.0043</a:t>
                    </a:r>
                    <a:endParaRPr lang="en-US" sz="1100" b="1"/>
                  </a:p>
                </c:rich>
              </c:tx>
              <c:numFmt formatCode="General" sourceLinked="0"/>
              <c:spPr>
                <a:solidFill>
                  <a:schemeClr val="accent1"/>
                </a:solid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'Lösung Übung 1'!$N$13:$N$116</c:f>
              <c:numCache>
                <c:formatCode>0.00%</c:formatCode>
                <c:ptCount val="104"/>
                <c:pt idx="0">
                  <c:v>7.4282857497410528E-3</c:v>
                </c:pt>
                <c:pt idx="1">
                  <c:v>3.4314769114502652E-3</c:v>
                </c:pt>
                <c:pt idx="2">
                  <c:v>6.9522714096940681E-4</c:v>
                </c:pt>
                <c:pt idx="3">
                  <c:v>-6.2177598614039289E-3</c:v>
                </c:pt>
                <c:pt idx="4">
                  <c:v>-3.1676994197433909E-2</c:v>
                </c:pt>
                <c:pt idx="5">
                  <c:v>4.700882895222043E-2</c:v>
                </c:pt>
                <c:pt idx="6">
                  <c:v>1.2078566905532693E-2</c:v>
                </c:pt>
                <c:pt idx="7">
                  <c:v>6.5877532560360257E-3</c:v>
                </c:pt>
                <c:pt idx="8">
                  <c:v>-3.5732321008737546E-3</c:v>
                </c:pt>
                <c:pt idx="9">
                  <c:v>4.9947224374069392E-2</c:v>
                </c:pt>
                <c:pt idx="10">
                  <c:v>2.4514302628638497E-2</c:v>
                </c:pt>
                <c:pt idx="11">
                  <c:v>8.197978540835137E-3</c:v>
                </c:pt>
                <c:pt idx="12">
                  <c:v>5.9488572317022703E-3</c:v>
                </c:pt>
                <c:pt idx="13">
                  <c:v>3.2438093059865704E-2</c:v>
                </c:pt>
                <c:pt idx="14">
                  <c:v>1.1525947732451521E-2</c:v>
                </c:pt>
                <c:pt idx="15">
                  <c:v>-1.2248416919165481E-2</c:v>
                </c:pt>
                <c:pt idx="16">
                  <c:v>1.9920949761514383E-2</c:v>
                </c:pt>
                <c:pt idx="17">
                  <c:v>5.3714231159833307E-3</c:v>
                </c:pt>
                <c:pt idx="18">
                  <c:v>2.0519089816114212E-2</c:v>
                </c:pt>
                <c:pt idx="19">
                  <c:v>1.4244736537128936E-2</c:v>
                </c:pt>
                <c:pt idx="20">
                  <c:v>1.0648871156023344E-2</c:v>
                </c:pt>
                <c:pt idx="21">
                  <c:v>2.5041876367935548E-2</c:v>
                </c:pt>
                <c:pt idx="22">
                  <c:v>7.9896194490003368E-3</c:v>
                </c:pt>
                <c:pt idx="23">
                  <c:v>1.1294129045429374E-2</c:v>
                </c:pt>
                <c:pt idx="24">
                  <c:v>-4.5912021916360776E-4</c:v>
                </c:pt>
                <c:pt idx="25">
                  <c:v>1.435329593528404E-2</c:v>
                </c:pt>
                <c:pt idx="26">
                  <c:v>6.023521375141669E-3</c:v>
                </c:pt>
                <c:pt idx="27">
                  <c:v>7.8239875198330474E-3</c:v>
                </c:pt>
                <c:pt idx="28">
                  <c:v>-5.9507777244700334E-4</c:v>
                </c:pt>
                <c:pt idx="29">
                  <c:v>3.9240858359666106E-2</c:v>
                </c:pt>
                <c:pt idx="30">
                  <c:v>3.0947354887905686E-2</c:v>
                </c:pt>
                <c:pt idx="31">
                  <c:v>2.0739195444876485E-2</c:v>
                </c:pt>
                <c:pt idx="32">
                  <c:v>-2.9594613198354151E-3</c:v>
                </c:pt>
                <c:pt idx="33">
                  <c:v>1.0063477790548355E-2</c:v>
                </c:pt>
                <c:pt idx="34">
                  <c:v>8.7134476439470424E-3</c:v>
                </c:pt>
                <c:pt idx="35">
                  <c:v>-1.4205227356158008E-2</c:v>
                </c:pt>
                <c:pt idx="36">
                  <c:v>2.1376282098385178E-2</c:v>
                </c:pt>
                <c:pt idx="37">
                  <c:v>1.6265005929742154E-2</c:v>
                </c:pt>
                <c:pt idx="38">
                  <c:v>-5.9490240664947774E-3</c:v>
                </c:pt>
                <c:pt idx="39">
                  <c:v>7.3481203876999742E-3</c:v>
                </c:pt>
                <c:pt idx="40">
                  <c:v>2.7032016363343597E-2</c:v>
                </c:pt>
                <c:pt idx="41">
                  <c:v>-6.1367613511206613E-4</c:v>
                </c:pt>
                <c:pt idx="42">
                  <c:v>1.7020347523347877E-2</c:v>
                </c:pt>
                <c:pt idx="43">
                  <c:v>2.658249034571384E-2</c:v>
                </c:pt>
                <c:pt idx="44">
                  <c:v>-2.3722231581378962E-2</c:v>
                </c:pt>
                <c:pt idx="45">
                  <c:v>7.4092800122466237E-3</c:v>
                </c:pt>
                <c:pt idx="46">
                  <c:v>1.2086741564170889E-2</c:v>
                </c:pt>
                <c:pt idx="47">
                  <c:v>1.2479259345757722E-2</c:v>
                </c:pt>
                <c:pt idx="48">
                  <c:v>5.6929929923211324E-3</c:v>
                </c:pt>
                <c:pt idx="49">
                  <c:v>2.1516084963616677E-2</c:v>
                </c:pt>
                <c:pt idx="50">
                  <c:v>2.0636929347976594E-2</c:v>
                </c:pt>
                <c:pt idx="51">
                  <c:v>1.1269961211463172E-2</c:v>
                </c:pt>
                <c:pt idx="52">
                  <c:v>1.9336927488626941E-2</c:v>
                </c:pt>
                <c:pt idx="53">
                  <c:v>1.6438524359822366E-2</c:v>
                </c:pt>
                <c:pt idx="54">
                  <c:v>4.9286058706837256E-4</c:v>
                </c:pt>
                <c:pt idx="55">
                  <c:v>2.6854233944960037E-3</c:v>
                </c:pt>
                <c:pt idx="56">
                  <c:v>2.3795683307525864E-2</c:v>
                </c:pt>
                <c:pt idx="57">
                  <c:v>-1.0455437913334451E-2</c:v>
                </c:pt>
                <c:pt idx="58">
                  <c:v>1.5413743573574442E-2</c:v>
                </c:pt>
                <c:pt idx="59">
                  <c:v>2.5461240187682161E-2</c:v>
                </c:pt>
                <c:pt idx="60">
                  <c:v>4.0258213948699178E-3</c:v>
                </c:pt>
                <c:pt idx="61">
                  <c:v>1.3809936870252528E-2</c:v>
                </c:pt>
                <c:pt idx="62">
                  <c:v>1.7406953845625496E-2</c:v>
                </c:pt>
                <c:pt idx="63">
                  <c:v>7.9765825661463376E-3</c:v>
                </c:pt>
                <c:pt idx="64">
                  <c:v>7.1566593822550264E-3</c:v>
                </c:pt>
                <c:pt idx="65">
                  <c:v>2.7164722491358199E-2</c:v>
                </c:pt>
                <c:pt idx="66">
                  <c:v>7.8149291931134124E-3</c:v>
                </c:pt>
                <c:pt idx="67">
                  <c:v>6.1410385466673361E-3</c:v>
                </c:pt>
                <c:pt idx="68">
                  <c:v>1.0608847532590069E-2</c:v>
                </c:pt>
                <c:pt idx="69">
                  <c:v>-2.198819197188594E-2</c:v>
                </c:pt>
                <c:pt idx="70">
                  <c:v>-5.0121875152510327E-2</c:v>
                </c:pt>
                <c:pt idx="71">
                  <c:v>4.4697903708822775E-2</c:v>
                </c:pt>
                <c:pt idx="72">
                  <c:v>4.712562536720981E-3</c:v>
                </c:pt>
                <c:pt idx="73">
                  <c:v>-2.6225660720212721E-2</c:v>
                </c:pt>
                <c:pt idx="74">
                  <c:v>4.4055548292810706E-2</c:v>
                </c:pt>
                <c:pt idx="75">
                  <c:v>3.9781876095098204E-3</c:v>
                </c:pt>
                <c:pt idx="76">
                  <c:v>-2.6788369417271959E-2</c:v>
                </c:pt>
                <c:pt idx="77">
                  <c:v>2.8659329589640826E-2</c:v>
                </c:pt>
                <c:pt idx="78">
                  <c:v>-2.5626446475274234E-7</c:v>
                </c:pt>
                <c:pt idx="79">
                  <c:v>2.0724266523969352E-2</c:v>
                </c:pt>
                <c:pt idx="80">
                  <c:v>1.1804077860843533E-2</c:v>
                </c:pt>
                <c:pt idx="81">
                  <c:v>1.2498728399827559E-2</c:v>
                </c:pt>
                <c:pt idx="82">
                  <c:v>1.5076610026891207E-2</c:v>
                </c:pt>
                <c:pt idx="83">
                  <c:v>1.8072070109155305E-2</c:v>
                </c:pt>
                <c:pt idx="84">
                  <c:v>2.1013019388424446E-3</c:v>
                </c:pt>
                <c:pt idx="85">
                  <c:v>-1.1787546725783596E-2</c:v>
                </c:pt>
                <c:pt idx="86">
                  <c:v>-6.5450640934891623E-3</c:v>
                </c:pt>
                <c:pt idx="87">
                  <c:v>-3.8547607831490444E-3</c:v>
                </c:pt>
                <c:pt idx="88">
                  <c:v>2.4835888139886336E-2</c:v>
                </c:pt>
                <c:pt idx="89">
                  <c:v>5.9870177955706778E-3</c:v>
                </c:pt>
                <c:pt idx="90">
                  <c:v>7.6574363783226468E-3</c:v>
                </c:pt>
                <c:pt idx="91">
                  <c:v>1.8535443067380718E-2</c:v>
                </c:pt>
                <c:pt idx="92">
                  <c:v>2.7613625189998783E-2</c:v>
                </c:pt>
                <c:pt idx="93">
                  <c:v>2.3203675072367369E-2</c:v>
                </c:pt>
                <c:pt idx="94">
                  <c:v>2.8226128697168673E-2</c:v>
                </c:pt>
                <c:pt idx="95">
                  <c:v>6.3429991714995066E-3</c:v>
                </c:pt>
                <c:pt idx="96">
                  <c:v>-5.5316226250273059E-3</c:v>
                </c:pt>
                <c:pt idx="97">
                  <c:v>5.4639023266783446E-3</c:v>
                </c:pt>
                <c:pt idx="98">
                  <c:v>1.4340969534346722E-2</c:v>
                </c:pt>
                <c:pt idx="99">
                  <c:v>-4.6404246153168051E-4</c:v>
                </c:pt>
                <c:pt idx="100">
                  <c:v>-6.2371513646756593E-3</c:v>
                </c:pt>
                <c:pt idx="101">
                  <c:v>2.2849024268611316E-2</c:v>
                </c:pt>
                <c:pt idx="102">
                  <c:v>1.1129431438127002E-2</c:v>
                </c:pt>
                <c:pt idx="103">
                  <c:v>1.8095284912922033E-2</c:v>
                </c:pt>
              </c:numCache>
            </c:numRef>
          </c:xVal>
          <c:yVal>
            <c:numRef>
              <c:f>'Lösung Übung 1'!$G$13:$G$116</c:f>
              <c:numCache>
                <c:formatCode>0.00%</c:formatCode>
                <c:ptCount val="104"/>
                <c:pt idx="0">
                  <c:v>-2.6164936042136946E-2</c:v>
                </c:pt>
                <c:pt idx="1">
                  <c:v>-4.000468018720749E-3</c:v>
                </c:pt>
                <c:pt idx="2">
                  <c:v>-4.3389897395422258E-3</c:v>
                </c:pt>
                <c:pt idx="3">
                  <c:v>-5.2800319488817887E-2</c:v>
                </c:pt>
                <c:pt idx="4">
                  <c:v>-1.9909028960817719E-2</c:v>
                </c:pt>
                <c:pt idx="5">
                  <c:v>-1.8845574057843997E-2</c:v>
                </c:pt>
                <c:pt idx="6">
                  <c:v>5.7692515779981968E-2</c:v>
                </c:pt>
                <c:pt idx="7">
                  <c:v>2.7556749785038692E-2</c:v>
                </c:pt>
                <c:pt idx="8">
                  <c:v>-9.7810810810810816E-3</c:v>
                </c:pt>
                <c:pt idx="9">
                  <c:v>1.8005851979345955E-2</c:v>
                </c:pt>
                <c:pt idx="10">
                  <c:v>3.9416723549488053E-2</c:v>
                </c:pt>
                <c:pt idx="11">
                  <c:v>1.4222516556291391E-2</c:v>
                </c:pt>
                <c:pt idx="12">
                  <c:v>2.1480263157894738E-2</c:v>
                </c:pt>
                <c:pt idx="13">
                  <c:v>6.2739010543390109E-2</c:v>
                </c:pt>
                <c:pt idx="14">
                  <c:v>-2.4138461538461536E-2</c:v>
                </c:pt>
                <c:pt idx="15">
                  <c:v>1.1877124702144559E-2</c:v>
                </c:pt>
                <c:pt idx="16">
                  <c:v>1.917648456057007E-2</c:v>
                </c:pt>
                <c:pt idx="17">
                  <c:v>-2.4063849765258216E-2</c:v>
                </c:pt>
                <c:pt idx="18">
                  <c:v>1.6799676375404533E-2</c:v>
                </c:pt>
                <c:pt idx="19">
                  <c:v>3.7169286287089015E-2</c:v>
                </c:pt>
                <c:pt idx="20">
                  <c:v>1.541480904130943E-2</c:v>
                </c:pt>
                <c:pt idx="21">
                  <c:v>1.1195975232198143E-2</c:v>
                </c:pt>
                <c:pt idx="22">
                  <c:v>2.0345679012345678E-2</c:v>
                </c:pt>
                <c:pt idx="23">
                  <c:v>7.2378048780487808E-3</c:v>
                </c:pt>
                <c:pt idx="24">
                  <c:v>3.0657742181540812E-2</c:v>
                </c:pt>
                <c:pt idx="25">
                  <c:v>2.8517475728155339E-2</c:v>
                </c:pt>
                <c:pt idx="26">
                  <c:v>8.832600732600733E-3</c:v>
                </c:pt>
                <c:pt idx="27">
                  <c:v>4.6535285505124452E-2</c:v>
                </c:pt>
                <c:pt idx="28">
                  <c:v>1.2334297812279465E-2</c:v>
                </c:pt>
                <c:pt idx="29">
                  <c:v>3.0784961349262122E-2</c:v>
                </c:pt>
                <c:pt idx="30">
                  <c:v>2.361843191196699E-2</c:v>
                </c:pt>
                <c:pt idx="31">
                  <c:v>2.9888490182802978E-2</c:v>
                </c:pt>
                <c:pt idx="32">
                  <c:v>-4.4994694960212196E-3</c:v>
                </c:pt>
                <c:pt idx="33">
                  <c:v>1.8645466756212224E-2</c:v>
                </c:pt>
                <c:pt idx="34">
                  <c:v>2.3782392026578072E-2</c:v>
                </c:pt>
                <c:pt idx="35">
                  <c:v>-1.9786910994764401E-2</c:v>
                </c:pt>
                <c:pt idx="36">
                  <c:v>2.4923687752355317E-2</c:v>
                </c:pt>
                <c:pt idx="37">
                  <c:v>-1.7310721376571806E-2</c:v>
                </c:pt>
                <c:pt idx="38">
                  <c:v>-1.1021739130434784E-2</c:v>
                </c:pt>
                <c:pt idx="39">
                  <c:v>-1.8393351800554014E-2</c:v>
                </c:pt>
                <c:pt idx="40">
                  <c:v>-7.8189593727726308E-3</c:v>
                </c:pt>
                <c:pt idx="41">
                  <c:v>-5.9651669085631336E-3</c:v>
                </c:pt>
                <c:pt idx="42">
                  <c:v>1.5374631268436578E-2</c:v>
                </c:pt>
                <c:pt idx="43">
                  <c:v>2.3741288433382138E-2</c:v>
                </c:pt>
                <c:pt idx="44">
                  <c:v>2.1187012987012987E-2</c:v>
                </c:pt>
                <c:pt idx="45">
                  <c:v>3.4141025641025641E-2</c:v>
                </c:pt>
                <c:pt idx="46">
                  <c:v>-4.9833333333333334E-2</c:v>
                </c:pt>
                <c:pt idx="47">
                  <c:v>-3.943510324483776E-2</c:v>
                </c:pt>
                <c:pt idx="48">
                  <c:v>4.3524399690162679E-3</c:v>
                </c:pt>
                <c:pt idx="49">
                  <c:v>2.5620622568093387E-2</c:v>
                </c:pt>
                <c:pt idx="50">
                  <c:v>-7.4673297628156075E-3</c:v>
                </c:pt>
                <c:pt idx="51">
                  <c:v>-4.2192846034214606E-3</c:v>
                </c:pt>
                <c:pt idx="52">
                  <c:v>1.9244286840031523E-2</c:v>
                </c:pt>
                <c:pt idx="53">
                  <c:v>1.546021840873635E-2</c:v>
                </c:pt>
                <c:pt idx="54">
                  <c:v>-8.0954228083785808E-4</c:v>
                </c:pt>
                <c:pt idx="55">
                  <c:v>5.3676585747846521E-3</c:v>
                </c:pt>
                <c:pt idx="56">
                  <c:v>3.9867242733699912E-3</c:v>
                </c:pt>
                <c:pt idx="57">
                  <c:v>-1.9502841357537489E-2</c:v>
                </c:pt>
                <c:pt idx="58">
                  <c:v>1.1626016260162603E-2</c:v>
                </c:pt>
                <c:pt idx="59">
                  <c:v>4.0032467532467531E-2</c:v>
                </c:pt>
                <c:pt idx="60">
                  <c:v>1.6592198581560282E-2</c:v>
                </c:pt>
                <c:pt idx="61">
                  <c:v>7.3162754303599364E-2</c:v>
                </c:pt>
                <c:pt idx="62">
                  <c:v>2.768235294117647E-2</c:v>
                </c:pt>
                <c:pt idx="63">
                  <c:v>1.0166064981949458E-2</c:v>
                </c:pt>
                <c:pt idx="64">
                  <c:v>1.9306916426512971E-2</c:v>
                </c:pt>
                <c:pt idx="65">
                  <c:v>1.2063791874554527E-2</c:v>
                </c:pt>
                <c:pt idx="66">
                  <c:v>-3.32954545454546E-4</c:v>
                </c:pt>
                <c:pt idx="67">
                  <c:v>5.0143369175627242E-2</c:v>
                </c:pt>
                <c:pt idx="68">
                  <c:v>-1.1364576154376292E-2</c:v>
                </c:pt>
                <c:pt idx="69">
                  <c:v>-1.071830985915493E-2</c:v>
                </c:pt>
                <c:pt idx="70">
                  <c:v>1.1160919540229887E-3</c:v>
                </c:pt>
                <c:pt idx="71">
                  <c:v>4.5055861070911717E-2</c:v>
                </c:pt>
                <c:pt idx="72">
                  <c:v>-7.771488469601677E-3</c:v>
                </c:pt>
                <c:pt idx="73">
                  <c:v>8.7892679459843637E-3</c:v>
                </c:pt>
                <c:pt idx="74">
                  <c:v>0.1390564722617354</c:v>
                </c:pt>
                <c:pt idx="75">
                  <c:v>-1.7561044682190059E-2</c:v>
                </c:pt>
                <c:pt idx="76">
                  <c:v>7.2063389391979309E-3</c:v>
                </c:pt>
                <c:pt idx="77">
                  <c:v>2.349637305699482E-2</c:v>
                </c:pt>
                <c:pt idx="78">
                  <c:v>4.809189534141672E-3</c:v>
                </c:pt>
                <c:pt idx="79">
                  <c:v>9.1754161331626151E-4</c:v>
                </c:pt>
                <c:pt idx="80">
                  <c:v>1.8522580645161289E-2</c:v>
                </c:pt>
                <c:pt idx="81">
                  <c:v>3.2765644955300127E-2</c:v>
                </c:pt>
                <c:pt idx="82">
                  <c:v>1.8798503740648377E-2</c:v>
                </c:pt>
                <c:pt idx="83">
                  <c:v>3.4526835286859958E-2</c:v>
                </c:pt>
                <c:pt idx="84">
                  <c:v>1.5211538461538462E-2</c:v>
                </c:pt>
                <c:pt idx="85">
                  <c:v>2.9979713603818615E-2</c:v>
                </c:pt>
                <c:pt idx="86">
                  <c:v>1.3224299065420567E-3</c:v>
                </c:pt>
                <c:pt idx="87">
                  <c:v>-3.3392226148409865E-4</c:v>
                </c:pt>
                <c:pt idx="88">
                  <c:v>4.1524064171122995E-3</c:v>
                </c:pt>
                <c:pt idx="89">
                  <c:v>1.7363201911589007E-2</c:v>
                </c:pt>
                <c:pt idx="90">
                  <c:v>9.6848341232227495E-3</c:v>
                </c:pt>
                <c:pt idx="91">
                  <c:v>1.0075147928994083E-2</c:v>
                </c:pt>
                <c:pt idx="92">
                  <c:v>3.360803307737744E-2</c:v>
                </c:pt>
                <c:pt idx="93">
                  <c:v>-2.3200288184438041E-2</c:v>
                </c:pt>
                <c:pt idx="94">
                  <c:v>-1.4619047619047618E-2</c:v>
                </c:pt>
                <c:pt idx="95">
                  <c:v>6.7819732034104753E-3</c:v>
                </c:pt>
                <c:pt idx="96">
                  <c:v>3.4219512195121952E-3</c:v>
                </c:pt>
                <c:pt idx="97">
                  <c:v>-6.9117647058823499E-4</c:v>
                </c:pt>
                <c:pt idx="98">
                  <c:v>1.7558008658008658E-2</c:v>
                </c:pt>
                <c:pt idx="99">
                  <c:v>-8.4281238503985278E-2</c:v>
                </c:pt>
                <c:pt idx="100">
                  <c:v>8.6756756756756724E-4</c:v>
                </c:pt>
                <c:pt idx="101">
                  <c:v>1.7349557522123894E-2</c:v>
                </c:pt>
                <c:pt idx="102">
                  <c:v>-7.2195681511470992E-3</c:v>
                </c:pt>
                <c:pt idx="103">
                  <c:v>1.1912405757368062E-2</c:v>
                </c:pt>
              </c:numCache>
            </c:numRef>
          </c:yVal>
          <c:smooth val="0"/>
          <c:extLst>
            <c:ext xmlns:c16="http://schemas.microsoft.com/office/drawing/2014/chart" uri="{C3380CC4-5D6E-409C-BE32-E72D297353CC}">
              <c16:uniqueId val="{00000002-432D-4D24-9919-9672D79FA763}"/>
            </c:ext>
          </c:extLst>
        </c:ser>
        <c:ser>
          <c:idx val="1"/>
          <c:order val="1"/>
          <c:tx>
            <c:v>Bell AG</c:v>
          </c:tx>
          <c:spPr>
            <a:ln w="2540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0"/>
            <c:dispEq val="1"/>
            <c:trendlineLbl>
              <c:layout>
                <c:manualLayout>
                  <c:x val="7.1671764384621944E-2"/>
                  <c:y val="5.1809834801364002E-2"/>
                </c:manualLayout>
              </c:layout>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n-US" sz="1100" b="1" baseline="0"/>
                      <a:t>y = 0.4424x + 0.003</a:t>
                    </a:r>
                    <a:endParaRPr lang="en-US" sz="1100" b="1"/>
                  </a:p>
                </c:rich>
              </c:tx>
              <c:numFmt formatCode="General" sourceLinked="0"/>
              <c:spPr>
                <a:solidFill>
                  <a:schemeClr val="accent2"/>
                </a:solid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'Lösung Übung 1'!$N$13:$N$116</c:f>
              <c:numCache>
                <c:formatCode>0.00%</c:formatCode>
                <c:ptCount val="104"/>
                <c:pt idx="0">
                  <c:v>7.4282857497410528E-3</c:v>
                </c:pt>
                <c:pt idx="1">
                  <c:v>3.4314769114502652E-3</c:v>
                </c:pt>
                <c:pt idx="2">
                  <c:v>6.9522714096940681E-4</c:v>
                </c:pt>
                <c:pt idx="3">
                  <c:v>-6.2177598614039289E-3</c:v>
                </c:pt>
                <c:pt idx="4">
                  <c:v>-3.1676994197433909E-2</c:v>
                </c:pt>
                <c:pt idx="5">
                  <c:v>4.700882895222043E-2</c:v>
                </c:pt>
                <c:pt idx="6">
                  <c:v>1.2078566905532693E-2</c:v>
                </c:pt>
                <c:pt idx="7">
                  <c:v>6.5877532560360257E-3</c:v>
                </c:pt>
                <c:pt idx="8">
                  <c:v>-3.5732321008737546E-3</c:v>
                </c:pt>
                <c:pt idx="9">
                  <c:v>4.9947224374069392E-2</c:v>
                </c:pt>
                <c:pt idx="10">
                  <c:v>2.4514302628638497E-2</c:v>
                </c:pt>
                <c:pt idx="11">
                  <c:v>8.197978540835137E-3</c:v>
                </c:pt>
                <c:pt idx="12">
                  <c:v>5.9488572317022703E-3</c:v>
                </c:pt>
                <c:pt idx="13">
                  <c:v>3.2438093059865704E-2</c:v>
                </c:pt>
                <c:pt idx="14">
                  <c:v>1.1525947732451521E-2</c:v>
                </c:pt>
                <c:pt idx="15">
                  <c:v>-1.2248416919165481E-2</c:v>
                </c:pt>
                <c:pt idx="16">
                  <c:v>1.9920949761514383E-2</c:v>
                </c:pt>
                <c:pt idx="17">
                  <c:v>5.3714231159833307E-3</c:v>
                </c:pt>
                <c:pt idx="18">
                  <c:v>2.0519089816114212E-2</c:v>
                </c:pt>
                <c:pt idx="19">
                  <c:v>1.4244736537128936E-2</c:v>
                </c:pt>
                <c:pt idx="20">
                  <c:v>1.0648871156023344E-2</c:v>
                </c:pt>
                <c:pt idx="21">
                  <c:v>2.5041876367935548E-2</c:v>
                </c:pt>
                <c:pt idx="22">
                  <c:v>7.9896194490003368E-3</c:v>
                </c:pt>
                <c:pt idx="23">
                  <c:v>1.1294129045429374E-2</c:v>
                </c:pt>
                <c:pt idx="24">
                  <c:v>-4.5912021916360776E-4</c:v>
                </c:pt>
                <c:pt idx="25">
                  <c:v>1.435329593528404E-2</c:v>
                </c:pt>
                <c:pt idx="26">
                  <c:v>6.023521375141669E-3</c:v>
                </c:pt>
                <c:pt idx="27">
                  <c:v>7.8239875198330474E-3</c:v>
                </c:pt>
                <c:pt idx="28">
                  <c:v>-5.9507777244700334E-4</c:v>
                </c:pt>
                <c:pt idx="29">
                  <c:v>3.9240858359666106E-2</c:v>
                </c:pt>
                <c:pt idx="30">
                  <c:v>3.0947354887905686E-2</c:v>
                </c:pt>
                <c:pt idx="31">
                  <c:v>2.0739195444876485E-2</c:v>
                </c:pt>
                <c:pt idx="32">
                  <c:v>-2.9594613198354151E-3</c:v>
                </c:pt>
                <c:pt idx="33">
                  <c:v>1.0063477790548355E-2</c:v>
                </c:pt>
                <c:pt idx="34">
                  <c:v>8.7134476439470424E-3</c:v>
                </c:pt>
                <c:pt idx="35">
                  <c:v>-1.4205227356158008E-2</c:v>
                </c:pt>
                <c:pt idx="36">
                  <c:v>2.1376282098385178E-2</c:v>
                </c:pt>
                <c:pt idx="37">
                  <c:v>1.6265005929742154E-2</c:v>
                </c:pt>
                <c:pt idx="38">
                  <c:v>-5.9490240664947774E-3</c:v>
                </c:pt>
                <c:pt idx="39">
                  <c:v>7.3481203876999742E-3</c:v>
                </c:pt>
                <c:pt idx="40">
                  <c:v>2.7032016363343597E-2</c:v>
                </c:pt>
                <c:pt idx="41">
                  <c:v>-6.1367613511206613E-4</c:v>
                </c:pt>
                <c:pt idx="42">
                  <c:v>1.7020347523347877E-2</c:v>
                </c:pt>
                <c:pt idx="43">
                  <c:v>2.658249034571384E-2</c:v>
                </c:pt>
                <c:pt idx="44">
                  <c:v>-2.3722231581378962E-2</c:v>
                </c:pt>
                <c:pt idx="45">
                  <c:v>7.4092800122466237E-3</c:v>
                </c:pt>
                <c:pt idx="46">
                  <c:v>1.2086741564170889E-2</c:v>
                </c:pt>
                <c:pt idx="47">
                  <c:v>1.2479259345757722E-2</c:v>
                </c:pt>
                <c:pt idx="48">
                  <c:v>5.6929929923211324E-3</c:v>
                </c:pt>
                <c:pt idx="49">
                  <c:v>2.1516084963616677E-2</c:v>
                </c:pt>
                <c:pt idx="50">
                  <c:v>2.0636929347976594E-2</c:v>
                </c:pt>
                <c:pt idx="51">
                  <c:v>1.1269961211463172E-2</c:v>
                </c:pt>
                <c:pt idx="52">
                  <c:v>1.9336927488626941E-2</c:v>
                </c:pt>
                <c:pt idx="53">
                  <c:v>1.6438524359822366E-2</c:v>
                </c:pt>
                <c:pt idx="54">
                  <c:v>4.9286058706837256E-4</c:v>
                </c:pt>
                <c:pt idx="55">
                  <c:v>2.6854233944960037E-3</c:v>
                </c:pt>
                <c:pt idx="56">
                  <c:v>2.3795683307525864E-2</c:v>
                </c:pt>
                <c:pt idx="57">
                  <c:v>-1.0455437913334451E-2</c:v>
                </c:pt>
                <c:pt idx="58">
                  <c:v>1.5413743573574442E-2</c:v>
                </c:pt>
                <c:pt idx="59">
                  <c:v>2.5461240187682161E-2</c:v>
                </c:pt>
                <c:pt idx="60">
                  <c:v>4.0258213948699178E-3</c:v>
                </c:pt>
                <c:pt idx="61">
                  <c:v>1.3809936870252528E-2</c:v>
                </c:pt>
                <c:pt idx="62">
                  <c:v>1.7406953845625496E-2</c:v>
                </c:pt>
                <c:pt idx="63">
                  <c:v>7.9765825661463376E-3</c:v>
                </c:pt>
                <c:pt idx="64">
                  <c:v>7.1566593822550264E-3</c:v>
                </c:pt>
                <c:pt idx="65">
                  <c:v>2.7164722491358199E-2</c:v>
                </c:pt>
                <c:pt idx="66">
                  <c:v>7.8149291931134124E-3</c:v>
                </c:pt>
                <c:pt idx="67">
                  <c:v>6.1410385466673361E-3</c:v>
                </c:pt>
                <c:pt idx="68">
                  <c:v>1.0608847532590069E-2</c:v>
                </c:pt>
                <c:pt idx="69">
                  <c:v>-2.198819197188594E-2</c:v>
                </c:pt>
                <c:pt idx="70">
                  <c:v>-5.0121875152510327E-2</c:v>
                </c:pt>
                <c:pt idx="71">
                  <c:v>4.4697903708822775E-2</c:v>
                </c:pt>
                <c:pt idx="72">
                  <c:v>4.712562536720981E-3</c:v>
                </c:pt>
                <c:pt idx="73">
                  <c:v>-2.6225660720212721E-2</c:v>
                </c:pt>
                <c:pt idx="74">
                  <c:v>4.4055548292810706E-2</c:v>
                </c:pt>
                <c:pt idx="75">
                  <c:v>3.9781876095098204E-3</c:v>
                </c:pt>
                <c:pt idx="76">
                  <c:v>-2.6788369417271959E-2</c:v>
                </c:pt>
                <c:pt idx="77">
                  <c:v>2.8659329589640826E-2</c:v>
                </c:pt>
                <c:pt idx="78">
                  <c:v>-2.5626446475274234E-7</c:v>
                </c:pt>
                <c:pt idx="79">
                  <c:v>2.0724266523969352E-2</c:v>
                </c:pt>
                <c:pt idx="80">
                  <c:v>1.1804077860843533E-2</c:v>
                </c:pt>
                <c:pt idx="81">
                  <c:v>1.2498728399827559E-2</c:v>
                </c:pt>
                <c:pt idx="82">
                  <c:v>1.5076610026891207E-2</c:v>
                </c:pt>
                <c:pt idx="83">
                  <c:v>1.8072070109155305E-2</c:v>
                </c:pt>
                <c:pt idx="84">
                  <c:v>2.1013019388424446E-3</c:v>
                </c:pt>
                <c:pt idx="85">
                  <c:v>-1.1787546725783596E-2</c:v>
                </c:pt>
                <c:pt idx="86">
                  <c:v>-6.5450640934891623E-3</c:v>
                </c:pt>
                <c:pt idx="87">
                  <c:v>-3.8547607831490444E-3</c:v>
                </c:pt>
                <c:pt idx="88">
                  <c:v>2.4835888139886336E-2</c:v>
                </c:pt>
                <c:pt idx="89">
                  <c:v>5.9870177955706778E-3</c:v>
                </c:pt>
                <c:pt idx="90">
                  <c:v>7.6574363783226468E-3</c:v>
                </c:pt>
                <c:pt idx="91">
                  <c:v>1.8535443067380718E-2</c:v>
                </c:pt>
                <c:pt idx="92">
                  <c:v>2.7613625189998783E-2</c:v>
                </c:pt>
                <c:pt idx="93">
                  <c:v>2.3203675072367369E-2</c:v>
                </c:pt>
                <c:pt idx="94">
                  <c:v>2.8226128697168673E-2</c:v>
                </c:pt>
                <c:pt idx="95">
                  <c:v>6.3429991714995066E-3</c:v>
                </c:pt>
                <c:pt idx="96">
                  <c:v>-5.5316226250273059E-3</c:v>
                </c:pt>
                <c:pt idx="97">
                  <c:v>5.4639023266783446E-3</c:v>
                </c:pt>
                <c:pt idx="98">
                  <c:v>1.4340969534346722E-2</c:v>
                </c:pt>
                <c:pt idx="99">
                  <c:v>-4.6404246153168051E-4</c:v>
                </c:pt>
                <c:pt idx="100">
                  <c:v>-6.2371513646756593E-3</c:v>
                </c:pt>
                <c:pt idx="101">
                  <c:v>2.2849024268611316E-2</c:v>
                </c:pt>
                <c:pt idx="102">
                  <c:v>1.1129431438127002E-2</c:v>
                </c:pt>
                <c:pt idx="103">
                  <c:v>1.8095284912922033E-2</c:v>
                </c:pt>
              </c:numCache>
            </c:numRef>
          </c:xVal>
          <c:yVal>
            <c:numRef>
              <c:f>'Lösung Übung 1'!$J$13:$J$116</c:f>
              <c:numCache>
                <c:formatCode>0.00%</c:formatCode>
                <c:ptCount val="104"/>
                <c:pt idx="0">
                  <c:v>-1.4330520223433722E-2</c:v>
                </c:pt>
                <c:pt idx="1">
                  <c:v>2.2760622935815288E-2</c:v>
                </c:pt>
                <c:pt idx="2">
                  <c:v>-7.3371659736500353E-3</c:v>
                </c:pt>
                <c:pt idx="3">
                  <c:v>3.1188068943082313E-2</c:v>
                </c:pt>
                <c:pt idx="4">
                  <c:v>-1.6565178723209052E-2</c:v>
                </c:pt>
                <c:pt idx="5">
                  <c:v>1.8872876380307785E-2</c:v>
                </c:pt>
                <c:pt idx="6">
                  <c:v>4.5528654304105957E-2</c:v>
                </c:pt>
                <c:pt idx="7">
                  <c:v>-1.4764439562298901E-2</c:v>
                </c:pt>
                <c:pt idx="8">
                  <c:v>-2.6724330006963552E-2</c:v>
                </c:pt>
                <c:pt idx="9">
                  <c:v>2.7817799752781324E-2</c:v>
                </c:pt>
                <c:pt idx="10">
                  <c:v>3.2740325944233045E-3</c:v>
                </c:pt>
                <c:pt idx="11">
                  <c:v>5.0628825485578968E-2</c:v>
                </c:pt>
                <c:pt idx="12">
                  <c:v>2.7257327894528328E-2</c:v>
                </c:pt>
                <c:pt idx="13">
                  <c:v>1.2958101451656198E-2</c:v>
                </c:pt>
                <c:pt idx="14">
                  <c:v>-3.9679620289636883E-2</c:v>
                </c:pt>
                <c:pt idx="15">
                  <c:v>5.7253661087866524E-3</c:v>
                </c:pt>
                <c:pt idx="16">
                  <c:v>9.0895588122793039E-3</c:v>
                </c:pt>
                <c:pt idx="17">
                  <c:v>4.8132691515735057E-2</c:v>
                </c:pt>
                <c:pt idx="18">
                  <c:v>1.0193427519555862E-2</c:v>
                </c:pt>
                <c:pt idx="19">
                  <c:v>4.5486847940769001E-2</c:v>
                </c:pt>
                <c:pt idx="20">
                  <c:v>-2.1385418775415305E-2</c:v>
                </c:pt>
                <c:pt idx="21">
                  <c:v>1.4146037511018027E-4</c:v>
                </c:pt>
                <c:pt idx="22">
                  <c:v>3.9874956727895226E-3</c:v>
                </c:pt>
                <c:pt idx="23">
                  <c:v>-7.5353917288522084E-3</c:v>
                </c:pt>
                <c:pt idx="24">
                  <c:v>-9.4012875857899161E-3</c:v>
                </c:pt>
                <c:pt idx="25">
                  <c:v>1.6534454844278727E-4</c:v>
                </c:pt>
                <c:pt idx="26">
                  <c:v>2.2524875140260955E-2</c:v>
                </c:pt>
                <c:pt idx="27">
                  <c:v>-2.8717544387601539E-2</c:v>
                </c:pt>
                <c:pt idx="28">
                  <c:v>1.9185843428664737E-2</c:v>
                </c:pt>
                <c:pt idx="29">
                  <c:v>4.9802561865769569E-2</c:v>
                </c:pt>
                <c:pt idx="30">
                  <c:v>6.0460415433764032E-3</c:v>
                </c:pt>
                <c:pt idx="31">
                  <c:v>1.4761271614277366E-2</c:v>
                </c:pt>
                <c:pt idx="32">
                  <c:v>2.5581351891212939E-2</c:v>
                </c:pt>
                <c:pt idx="33">
                  <c:v>4.5620848906750399E-4</c:v>
                </c:pt>
                <c:pt idx="34">
                  <c:v>1.4845626719762601E-2</c:v>
                </c:pt>
                <c:pt idx="35">
                  <c:v>1.9664312011104957E-3</c:v>
                </c:pt>
                <c:pt idx="36">
                  <c:v>5.135370014568337E-2</c:v>
                </c:pt>
                <c:pt idx="37">
                  <c:v>1.1816527234228734E-2</c:v>
                </c:pt>
                <c:pt idx="38">
                  <c:v>1.9018547468003362E-2</c:v>
                </c:pt>
                <c:pt idx="39">
                  <c:v>1.2725862524752274E-2</c:v>
                </c:pt>
                <c:pt idx="40">
                  <c:v>-3.1304061263421334E-2</c:v>
                </c:pt>
                <c:pt idx="41">
                  <c:v>-5.8745395112332569E-3</c:v>
                </c:pt>
                <c:pt idx="42">
                  <c:v>1.9519978067227124E-2</c:v>
                </c:pt>
                <c:pt idx="43">
                  <c:v>2.2198399576764831E-2</c:v>
                </c:pt>
                <c:pt idx="44">
                  <c:v>-8.1015097610982398E-3</c:v>
                </c:pt>
                <c:pt idx="45">
                  <c:v>-1.7213912133891136E-2</c:v>
                </c:pt>
                <c:pt idx="46">
                  <c:v>5.0143516468178842E-2</c:v>
                </c:pt>
                <c:pt idx="47">
                  <c:v>6.2478986399782353E-3</c:v>
                </c:pt>
                <c:pt idx="48">
                  <c:v>1.0691597281047842E-2</c:v>
                </c:pt>
                <c:pt idx="49">
                  <c:v>1.5824751265266366E-2</c:v>
                </c:pt>
                <c:pt idx="50">
                  <c:v>6.3630124083704706E-3</c:v>
                </c:pt>
                <c:pt idx="51">
                  <c:v>1.7968011697406659E-2</c:v>
                </c:pt>
                <c:pt idx="52">
                  <c:v>-2.1103766341406469E-3</c:v>
                </c:pt>
                <c:pt idx="53">
                  <c:v>7.752959203611659E-3</c:v>
                </c:pt>
                <c:pt idx="54">
                  <c:v>7.9356862724888205E-3</c:v>
                </c:pt>
                <c:pt idx="55">
                  <c:v>-1.6401783619473687E-3</c:v>
                </c:pt>
                <c:pt idx="56">
                  <c:v>1.4961558096528002E-2</c:v>
                </c:pt>
                <c:pt idx="57">
                  <c:v>-3.3286120817738088E-2</c:v>
                </c:pt>
                <c:pt idx="58">
                  <c:v>4.6798583819954061E-3</c:v>
                </c:pt>
                <c:pt idx="59">
                  <c:v>3.3172721340004326E-2</c:v>
                </c:pt>
                <c:pt idx="60">
                  <c:v>1.995226718259176E-2</c:v>
                </c:pt>
                <c:pt idx="61">
                  <c:v>-8.8162355509382867E-3</c:v>
                </c:pt>
                <c:pt idx="62">
                  <c:v>2.8025849598731938E-2</c:v>
                </c:pt>
                <c:pt idx="63">
                  <c:v>-1.612507820016101E-2</c:v>
                </c:pt>
                <c:pt idx="64">
                  <c:v>1.9683657637856476E-2</c:v>
                </c:pt>
                <c:pt idx="65">
                  <c:v>2.0140668286237919E-2</c:v>
                </c:pt>
                <c:pt idx="66">
                  <c:v>2.1557394583151104E-2</c:v>
                </c:pt>
                <c:pt idx="67">
                  <c:v>1.3411469506091012E-2</c:v>
                </c:pt>
                <c:pt idx="68">
                  <c:v>1.1132426528322355E-2</c:v>
                </c:pt>
                <c:pt idx="69">
                  <c:v>9.0000000000000011E-3</c:v>
                </c:pt>
                <c:pt idx="70">
                  <c:v>-6.6360785744977127E-2</c:v>
                </c:pt>
                <c:pt idx="71">
                  <c:v>2.5491353604296572E-2</c:v>
                </c:pt>
                <c:pt idx="72">
                  <c:v>-5.3573828857480264E-2</c:v>
                </c:pt>
                <c:pt idx="73">
                  <c:v>3.0790110619597954E-3</c:v>
                </c:pt>
                <c:pt idx="74">
                  <c:v>4.5076314077928288E-2</c:v>
                </c:pt>
                <c:pt idx="75">
                  <c:v>-1.9176422337423678E-2</c:v>
                </c:pt>
                <c:pt idx="76">
                  <c:v>-2.8727636688344216E-2</c:v>
                </c:pt>
                <c:pt idx="77">
                  <c:v>-8.7352208242315287E-3</c:v>
                </c:pt>
                <c:pt idx="78">
                  <c:v>6.3633518581762999E-2</c:v>
                </c:pt>
                <c:pt idx="79">
                  <c:v>-1.1967102635518458E-2</c:v>
                </c:pt>
                <c:pt idx="80">
                  <c:v>1.6073495567780399E-2</c:v>
                </c:pt>
                <c:pt idx="81">
                  <c:v>2.5428953217454569E-2</c:v>
                </c:pt>
                <c:pt idx="82">
                  <c:v>-2.7651986405718879E-2</c:v>
                </c:pt>
                <c:pt idx="83">
                  <c:v>2.6591054536393537E-2</c:v>
                </c:pt>
                <c:pt idx="84">
                  <c:v>2.886210959991168E-2</c:v>
                </c:pt>
                <c:pt idx="85">
                  <c:v>4.8091576707949293E-2</c:v>
                </c:pt>
                <c:pt idx="86">
                  <c:v>-8.5349638220957938E-2</c:v>
                </c:pt>
                <c:pt idx="87">
                  <c:v>6.9472049689441005E-3</c:v>
                </c:pt>
                <c:pt idx="88">
                  <c:v>2.1941679626749609E-2</c:v>
                </c:pt>
                <c:pt idx="89">
                  <c:v>-1.5577572964669738E-2</c:v>
                </c:pt>
                <c:pt idx="90">
                  <c:v>8.5000000000000006E-3</c:v>
                </c:pt>
                <c:pt idx="91">
                  <c:v>8.3000000000000001E-3</c:v>
                </c:pt>
                <c:pt idx="92">
                  <c:v>2.5007874015748038E-3</c:v>
                </c:pt>
                <c:pt idx="93">
                  <c:v>-0.10401980982567352</c:v>
                </c:pt>
                <c:pt idx="94">
                  <c:v>2.0500000000000001E-2</c:v>
                </c:pt>
                <c:pt idx="95">
                  <c:v>1.6818342151675485E-2</c:v>
                </c:pt>
                <c:pt idx="96">
                  <c:v>2.9279020979020978E-2</c:v>
                </c:pt>
                <c:pt idx="97">
                  <c:v>2.2198630136986301E-2</c:v>
                </c:pt>
                <c:pt idx="98">
                  <c:v>7.2108108108108106E-3</c:v>
                </c:pt>
                <c:pt idx="99">
                  <c:v>2.6912521150592214E-2</c:v>
                </c:pt>
                <c:pt idx="100">
                  <c:v>2.1589036544850497E-2</c:v>
                </c:pt>
                <c:pt idx="101">
                  <c:v>2.8172131147540986E-2</c:v>
                </c:pt>
                <c:pt idx="102">
                  <c:v>2.1161736334405143E-2</c:v>
                </c:pt>
                <c:pt idx="103">
                  <c:v>-1.7238095238095242E-3</c:v>
                </c:pt>
              </c:numCache>
            </c:numRef>
          </c:yVal>
          <c:smooth val="0"/>
          <c:extLst>
            <c:ext xmlns:c16="http://schemas.microsoft.com/office/drawing/2014/chart" uri="{C3380CC4-5D6E-409C-BE32-E72D297353CC}">
              <c16:uniqueId val="{00000003-432D-4D24-9919-9672D79FA763}"/>
            </c:ext>
          </c:extLst>
        </c:ser>
        <c:dLbls>
          <c:showLegendKey val="0"/>
          <c:showVal val="0"/>
          <c:showCatName val="0"/>
          <c:showSerName val="0"/>
          <c:showPercent val="0"/>
          <c:showBubbleSize val="0"/>
        </c:dLbls>
        <c:axId val="1005694224"/>
        <c:axId val="1005693896"/>
      </c:scatterChart>
      <c:valAx>
        <c:axId val="100569422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de-CH" sz="1100"/>
                  <a:t>Marktrisikoprämie</a:t>
                </a:r>
              </a:p>
            </c:rich>
          </c:tx>
          <c:layout>
            <c:manualLayout>
              <c:xMode val="edge"/>
              <c:yMode val="edge"/>
              <c:x val="0.40520310984613378"/>
              <c:y val="0.94711803360933988"/>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693896"/>
        <c:crosses val="autoZero"/>
        <c:crossBetween val="midCat"/>
      </c:valAx>
      <c:valAx>
        <c:axId val="10056938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CH" sz="1100"/>
                  <a:t>Aktienrisikoprämie</a:t>
                </a:r>
              </a:p>
            </c:rich>
          </c:tx>
          <c:layout>
            <c:manualLayout>
              <c:xMode val="edge"/>
              <c:yMode val="edge"/>
              <c:x val="1.6950121414393683E-3"/>
              <c:y val="0.356065991821676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694224"/>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emf"/><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483578</xdr:colOff>
      <xdr:row>121</xdr:row>
      <xdr:rowOff>5861</xdr:rowOff>
    </xdr:from>
    <xdr:to>
      <xdr:col>8</xdr:col>
      <xdr:colOff>769326</xdr:colOff>
      <xdr:row>139</xdr:row>
      <xdr:rowOff>124556</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483578</xdr:colOff>
      <xdr:row>121</xdr:row>
      <xdr:rowOff>5861</xdr:rowOff>
    </xdr:from>
    <xdr:to>
      <xdr:col>8</xdr:col>
      <xdr:colOff>769326</xdr:colOff>
      <xdr:row>139</xdr:row>
      <xdr:rowOff>124556</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3</xdr:col>
      <xdr:colOff>65032</xdr:colOff>
      <xdr:row>52</xdr:row>
      <xdr:rowOff>127438</xdr:rowOff>
    </xdr:from>
    <xdr:ext cx="65" cy="172227"/>
    <xdr:sp macro="" textlink="">
      <xdr:nvSpPr>
        <xdr:cNvPr id="2" name="TextBox 1"/>
        <xdr:cNvSpPr txBox="1"/>
      </xdr:nvSpPr>
      <xdr:spPr>
        <a:xfrm>
          <a:off x="426982" y="10100113"/>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de-CH" sz="1100"/>
        </a:p>
      </xdr:txBody>
    </xdr:sp>
    <xdr:clientData/>
  </xdr:oneCellAnchor>
  <xdr:twoCellAnchor>
    <xdr:from>
      <xdr:col>3</xdr:col>
      <xdr:colOff>1641142</xdr:colOff>
      <xdr:row>28</xdr:row>
      <xdr:rowOff>93085</xdr:rowOff>
    </xdr:from>
    <xdr:to>
      <xdr:col>3</xdr:col>
      <xdr:colOff>2163040</xdr:colOff>
      <xdr:row>29</xdr:row>
      <xdr:rowOff>74812</xdr:rowOff>
    </xdr:to>
    <mc:AlternateContent xmlns:mc="http://schemas.openxmlformats.org/markup-compatibility/2006" xmlns:a14="http://schemas.microsoft.com/office/drawing/2010/main">
      <mc:Choice Requires="a14">
        <xdr:sp macro="" textlink="">
          <xdr:nvSpPr>
            <xdr:cNvPr id="3" name="TextBox 2"/>
            <xdr:cNvSpPr txBox="1">
              <a:spLocks noChangeAspect="1"/>
            </xdr:cNvSpPr>
          </xdr:nvSpPr>
          <xdr:spPr>
            <a:xfrm>
              <a:off x="2003092" y="5255635"/>
              <a:ext cx="52189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acc>
                      <m:accPr>
                        <m:chr m:val="̂"/>
                        <m:ctrlPr>
                          <a:rPr lang="de-CH" sz="1100" b="0" i="1">
                            <a:latin typeface="Cambria Math" panose="02040503050406030204" pitchFamily="18" charset="0"/>
                          </a:rPr>
                        </m:ctrlPr>
                      </m:accPr>
                      <m:e>
                        <m:r>
                          <a:rPr lang="de-CH" sz="1100" b="0" i="1">
                            <a:latin typeface="Cambria Math" panose="02040503050406030204" pitchFamily="18" charset="0"/>
                          </a:rPr>
                          <m:t>𝜇</m:t>
                        </m:r>
                      </m:e>
                    </m:acc>
                  </m:oMath>
                </m:oMathPara>
              </a14:m>
              <a:endParaRPr lang="de-CH" sz="1100"/>
            </a:p>
          </xdr:txBody>
        </xdr:sp>
      </mc:Choice>
      <mc:Fallback xmlns="">
        <xdr:sp macro="" textlink="">
          <xdr:nvSpPr>
            <xdr:cNvPr id="3" name="TextBox 2"/>
            <xdr:cNvSpPr txBox="1">
              <a:spLocks noChangeAspect="1"/>
            </xdr:cNvSpPr>
          </xdr:nvSpPr>
          <xdr:spPr>
            <a:xfrm>
              <a:off x="2003092" y="5255635"/>
              <a:ext cx="52189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CH" sz="1100" b="0" i="0">
                  <a:latin typeface="Cambria Math" panose="02040503050406030204" pitchFamily="18" charset="0"/>
                </a:rPr>
                <a:t>𝜇 ̂</a:t>
              </a:r>
              <a:endParaRPr lang="de-CH" sz="1100"/>
            </a:p>
          </xdr:txBody>
        </xdr:sp>
      </mc:Fallback>
    </mc:AlternateContent>
    <xdr:clientData/>
  </xdr:twoCellAnchor>
  <xdr:twoCellAnchor>
    <xdr:from>
      <xdr:col>3</xdr:col>
      <xdr:colOff>9961</xdr:colOff>
      <xdr:row>95</xdr:row>
      <xdr:rowOff>147633</xdr:rowOff>
    </xdr:from>
    <xdr:to>
      <xdr:col>5</xdr:col>
      <xdr:colOff>286486</xdr:colOff>
      <xdr:row>97</xdr:row>
      <xdr:rowOff>166166</xdr:rowOff>
    </xdr:to>
    <mc:AlternateContent xmlns:mc="http://schemas.openxmlformats.org/markup-compatibility/2006" xmlns:a14="http://schemas.microsoft.com/office/drawing/2010/main">
      <mc:Choice Requires="a14">
        <xdr:sp macro="" textlink="">
          <xdr:nvSpPr>
            <xdr:cNvPr id="4" name="TextBox 3"/>
            <xdr:cNvSpPr txBox="1">
              <a:spLocks noChangeAspect="1"/>
            </xdr:cNvSpPr>
          </xdr:nvSpPr>
          <xdr:spPr>
            <a:xfrm>
              <a:off x="371911" y="18149883"/>
              <a:ext cx="4210350" cy="399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indent="0"/>
              <a14:m>
                <m:oMathPara xmlns:m="http://schemas.openxmlformats.org/officeDocument/2006/math">
                  <m:oMathParaPr>
                    <m:jc m:val="centerGroup"/>
                  </m:oMathParaPr>
                  <m:oMath xmlns:m="http://schemas.openxmlformats.org/officeDocument/2006/math">
                    <m:sSubSup>
                      <m:sSubSupPr>
                        <m:ctrlPr>
                          <a:rPr lang="de-CH" sz="1100" b="0" i="1">
                            <a:solidFill>
                              <a:schemeClr val="tx1"/>
                            </a:solidFill>
                            <a:latin typeface="Cambria Math" panose="02040503050406030204" pitchFamily="18" charset="0"/>
                            <a:ea typeface="+mn-ea"/>
                            <a:cs typeface="+mn-cs"/>
                          </a:rPr>
                        </m:ctrlPr>
                      </m:sSubSupPr>
                      <m:e>
                        <m:acc>
                          <m:accPr>
                            <m:chr m:val="̅"/>
                            <m:ctrlPr>
                              <a:rPr lang="de-CH" sz="1100" b="0" i="1">
                                <a:solidFill>
                                  <a:schemeClr val="tx1"/>
                                </a:solidFill>
                                <a:latin typeface="Cambria Math" panose="02040503050406030204" pitchFamily="18" charset="0"/>
                                <a:ea typeface="+mn-ea"/>
                                <a:cs typeface="+mn-cs"/>
                              </a:rPr>
                            </m:ctrlPr>
                          </m:accPr>
                          <m:e>
                            <m:r>
                              <a:rPr lang="de-CH" sz="1100" b="0" i="1">
                                <a:solidFill>
                                  <a:schemeClr val="tx1"/>
                                </a:solidFill>
                                <a:latin typeface="Cambria Math" panose="02040503050406030204" pitchFamily="18" charset="0"/>
                                <a:ea typeface="+mn-ea"/>
                                <a:cs typeface="+mn-cs"/>
                              </a:rPr>
                              <m:t>𝜆</m:t>
                            </m:r>
                          </m:e>
                        </m:acc>
                      </m:e>
                      <m:sub>
                        <m:r>
                          <a:rPr lang="de-CH" sz="1100" b="0" i="1">
                            <a:solidFill>
                              <a:schemeClr val="tx1"/>
                            </a:solidFill>
                            <a:latin typeface="Cambria Math" panose="02040503050406030204" pitchFamily="18" charset="0"/>
                            <a:ea typeface="+mn-ea"/>
                            <a:cs typeface="+mn-cs"/>
                          </a:rPr>
                          <m:t>𝑘</m:t>
                        </m:r>
                      </m:sub>
                      <m:sup>
                        <m:r>
                          <a:rPr lang="de-CH" sz="1100" b="0" i="1">
                            <a:solidFill>
                              <a:schemeClr val="tx1"/>
                            </a:solidFill>
                            <a:latin typeface="Cambria Math" panose="02040503050406030204" pitchFamily="18" charset="0"/>
                            <a:ea typeface="+mn-ea"/>
                            <a:cs typeface="+mn-cs"/>
                          </a:rPr>
                          <m:t>𝑖</m:t>
                        </m:r>
                      </m:sup>
                    </m:sSubSup>
                    <m:r>
                      <a:rPr lang="de-CH" sz="1100" b="0" i="1">
                        <a:solidFill>
                          <a:schemeClr val="tx1"/>
                        </a:solidFill>
                        <a:latin typeface="Cambria Math" panose="02040503050406030204" pitchFamily="18" charset="0"/>
                        <a:ea typeface="+mn-ea"/>
                        <a:cs typeface="+mn-cs"/>
                      </a:rPr>
                      <m:t>=</m:t>
                    </m:r>
                    <m:f>
                      <m:fPr>
                        <m:ctrlPr>
                          <a:rPr lang="de-CH" sz="1100" b="0" i="1">
                            <a:solidFill>
                              <a:schemeClr val="tx1"/>
                            </a:solidFill>
                            <a:latin typeface="Cambria Math" panose="02040503050406030204" pitchFamily="18" charset="0"/>
                            <a:ea typeface="+mn-ea"/>
                            <a:cs typeface="+mn-cs"/>
                          </a:rPr>
                        </m:ctrlPr>
                      </m:fPr>
                      <m:num>
                        <m:sSubSup>
                          <m:sSubSupPr>
                            <m:ctrlPr>
                              <a:rPr lang="de-CH" sz="1100" b="0" i="1">
                                <a:solidFill>
                                  <a:schemeClr val="tx1"/>
                                </a:solidFill>
                                <a:latin typeface="Cambria Math" panose="02040503050406030204" pitchFamily="18" charset="0"/>
                                <a:ea typeface="+mn-ea"/>
                                <a:cs typeface="+mn-cs"/>
                              </a:rPr>
                            </m:ctrlPr>
                          </m:sSubSupPr>
                          <m:e>
                            <m:r>
                              <a:rPr lang="de-CH" sz="1100" b="0" i="1">
                                <a:solidFill>
                                  <a:schemeClr val="tx1"/>
                                </a:solidFill>
                                <a:latin typeface="Cambria Math" panose="02040503050406030204" pitchFamily="18" charset="0"/>
                                <a:ea typeface="+mn-ea"/>
                                <a:cs typeface="+mn-cs"/>
                              </a:rPr>
                              <m:t>𝜆</m:t>
                            </m:r>
                          </m:e>
                          <m:sub>
                            <m:r>
                              <a:rPr lang="de-CH" sz="1100" b="0" i="1">
                                <a:solidFill>
                                  <a:schemeClr val="tx1"/>
                                </a:solidFill>
                                <a:latin typeface="Cambria Math" panose="02040503050406030204" pitchFamily="18" charset="0"/>
                                <a:ea typeface="+mn-ea"/>
                                <a:cs typeface="+mn-cs"/>
                              </a:rPr>
                              <m:t>𝑘</m:t>
                            </m:r>
                          </m:sub>
                          <m:sup>
                            <m:r>
                              <a:rPr lang="de-CH" sz="1100" b="0" i="1">
                                <a:solidFill>
                                  <a:schemeClr val="tx1"/>
                                </a:solidFill>
                                <a:latin typeface="Cambria Math" panose="02040503050406030204" pitchFamily="18" charset="0"/>
                                <a:ea typeface="+mn-ea"/>
                                <a:cs typeface="+mn-cs"/>
                              </a:rPr>
                              <m:t>𝑖</m:t>
                            </m:r>
                          </m:sup>
                        </m:sSubSup>
                      </m:num>
                      <m:den>
                        <m:r>
                          <a:rPr lang="de-CH" sz="1100" b="0" i="1">
                            <a:solidFill>
                              <a:schemeClr val="tx1"/>
                            </a:solidFill>
                            <a:latin typeface="Cambria Math" panose="02040503050406030204" pitchFamily="18" charset="0"/>
                            <a:ea typeface="+mn-ea"/>
                            <a:cs typeface="+mn-cs"/>
                          </a:rPr>
                          <m:t>1−</m:t>
                        </m:r>
                        <m:sSubSup>
                          <m:sSubSupPr>
                            <m:ctrlPr>
                              <a:rPr lang="de-CH" sz="1100" b="0" i="1">
                                <a:solidFill>
                                  <a:schemeClr val="tx1"/>
                                </a:solidFill>
                                <a:latin typeface="Cambria Math" panose="02040503050406030204" pitchFamily="18" charset="0"/>
                                <a:ea typeface="+mn-ea"/>
                                <a:cs typeface="+mn-cs"/>
                              </a:rPr>
                            </m:ctrlPr>
                          </m:sSubSupPr>
                          <m:e>
                            <m:r>
                              <a:rPr lang="de-CH" sz="1100" b="0" i="1">
                                <a:solidFill>
                                  <a:schemeClr val="tx1"/>
                                </a:solidFill>
                                <a:latin typeface="Cambria Math" panose="02040503050406030204" pitchFamily="18" charset="0"/>
                                <a:ea typeface="+mn-ea"/>
                                <a:cs typeface="+mn-cs"/>
                              </a:rPr>
                              <m:t>𝜆</m:t>
                            </m:r>
                          </m:e>
                          <m:sub>
                            <m:r>
                              <a:rPr lang="de-CH" sz="1100" b="0" i="1">
                                <a:solidFill>
                                  <a:schemeClr val="tx1"/>
                                </a:solidFill>
                                <a:latin typeface="Cambria Math" panose="02040503050406030204" pitchFamily="18" charset="0"/>
                                <a:ea typeface="+mn-ea"/>
                                <a:cs typeface="+mn-cs"/>
                              </a:rPr>
                              <m:t>0</m:t>
                            </m:r>
                          </m:sub>
                          <m:sup>
                            <m:r>
                              <a:rPr lang="de-CH" sz="1100" b="0" i="1">
                                <a:solidFill>
                                  <a:schemeClr val="tx1"/>
                                </a:solidFill>
                                <a:latin typeface="Cambria Math" panose="02040503050406030204" pitchFamily="18" charset="0"/>
                                <a:ea typeface="+mn-ea"/>
                                <a:cs typeface="+mn-cs"/>
                              </a:rPr>
                              <m:t>𝑖</m:t>
                            </m:r>
                          </m:sup>
                        </m:sSubSup>
                      </m:den>
                    </m:f>
                    <m:r>
                      <a:rPr lang="en-US" sz="1100" b="0" i="1">
                        <a:solidFill>
                          <a:schemeClr val="tx1"/>
                        </a:solidFill>
                        <a:latin typeface="Cambria Math" panose="02040503050406030204" pitchFamily="18" charset="0"/>
                        <a:ea typeface="+mn-ea"/>
                        <a:cs typeface="+mn-cs"/>
                      </a:rPr>
                      <m:t>, </m:t>
                    </m:r>
                    <m:r>
                      <m:rPr>
                        <m:sty m:val="p"/>
                      </m:rPr>
                      <a:rPr lang="en-US" sz="1100" b="0" i="1">
                        <a:solidFill>
                          <a:schemeClr val="tx1"/>
                        </a:solidFill>
                        <a:latin typeface="Cambria Math" panose="02040503050406030204" pitchFamily="18" charset="0"/>
                        <a:ea typeface="+mn-ea"/>
                        <a:cs typeface="+mn-cs"/>
                      </a:rPr>
                      <m:t>wobei</m:t>
                    </m:r>
                    <m:r>
                      <a:rPr lang="en-US" sz="1100" b="0" i="1">
                        <a:solidFill>
                          <a:schemeClr val="tx1"/>
                        </a:solidFill>
                        <a:latin typeface="Cambria Math" panose="02040503050406030204" pitchFamily="18" charset="0"/>
                        <a:ea typeface="+mn-ea"/>
                        <a:cs typeface="+mn-cs"/>
                      </a:rPr>
                      <m:t> </m:t>
                    </m:r>
                    <m:sSubSup>
                      <m:sSubSupPr>
                        <m:ctrlPr>
                          <a:rPr lang="en-US" sz="1100" b="0" i="1">
                            <a:solidFill>
                              <a:schemeClr val="tx1"/>
                            </a:solidFill>
                            <a:latin typeface="Cambria Math" panose="02040503050406030204" pitchFamily="18" charset="0"/>
                            <a:ea typeface="+mn-ea"/>
                            <a:cs typeface="+mn-cs"/>
                          </a:rPr>
                        </m:ctrlPr>
                      </m:sSubSupPr>
                      <m:e>
                        <m:r>
                          <m:rPr>
                            <m:sty m:val="p"/>
                          </m:rPr>
                          <a:rPr lang="en-US" sz="1100" b="0" i="1">
                            <a:solidFill>
                              <a:schemeClr val="tx1"/>
                            </a:solidFill>
                            <a:latin typeface="Cambria Math" panose="02040503050406030204" pitchFamily="18" charset="0"/>
                            <a:ea typeface="+mn-ea"/>
                            <a:cs typeface="+mn-cs"/>
                          </a:rPr>
                          <m:t>λ</m:t>
                        </m:r>
                      </m:e>
                      <m:sub>
                        <m:r>
                          <a:rPr lang="en-US" sz="1100" b="0" i="1">
                            <a:solidFill>
                              <a:schemeClr val="tx1"/>
                            </a:solidFill>
                            <a:latin typeface="Cambria Math" panose="02040503050406030204" pitchFamily="18" charset="0"/>
                            <a:ea typeface="+mn-ea"/>
                            <a:cs typeface="+mn-cs"/>
                          </a:rPr>
                          <m:t>0</m:t>
                        </m:r>
                      </m:sub>
                      <m:sup>
                        <m:r>
                          <m:rPr>
                            <m:sty m:val="p"/>
                          </m:rPr>
                          <a:rPr lang="en-US" sz="1100" b="0" i="1">
                            <a:solidFill>
                              <a:schemeClr val="tx1"/>
                            </a:solidFill>
                            <a:latin typeface="Cambria Math" panose="02040503050406030204" pitchFamily="18" charset="0"/>
                            <a:ea typeface="+mn-ea"/>
                            <a:cs typeface="+mn-cs"/>
                          </a:rPr>
                          <m:t>i</m:t>
                        </m:r>
                      </m:sup>
                    </m:sSubSup>
                    <m:r>
                      <a:rPr lang="en-US" sz="1100" b="0" i="1">
                        <a:solidFill>
                          <a:schemeClr val="tx1"/>
                        </a:solidFill>
                        <a:latin typeface="Cambria Math" panose="02040503050406030204" pitchFamily="18" charset="0"/>
                        <a:ea typeface="+mn-ea"/>
                        <a:cs typeface="+mn-cs"/>
                      </a:rPr>
                      <m:t> </m:t>
                    </m:r>
                    <m:r>
                      <m:rPr>
                        <m:sty m:val="p"/>
                      </m:rPr>
                      <a:rPr lang="en-US" sz="1100" b="0" i="1">
                        <a:solidFill>
                          <a:schemeClr val="tx1"/>
                        </a:solidFill>
                        <a:latin typeface="Cambria Math" panose="02040503050406030204" pitchFamily="18" charset="0"/>
                        <a:ea typeface="+mn-ea"/>
                        <a:cs typeface="+mn-cs"/>
                      </a:rPr>
                      <m:t>f</m:t>
                    </m:r>
                    <m:r>
                      <a:rPr lang="en-US" sz="1100" b="0" i="1">
                        <a:solidFill>
                          <a:schemeClr val="tx1"/>
                        </a:solidFill>
                        <a:latin typeface="Cambria Math" panose="02040503050406030204" pitchFamily="18" charset="0"/>
                        <a:ea typeface="+mn-ea"/>
                        <a:cs typeface="+mn-cs"/>
                      </a:rPr>
                      <m:t>ü</m:t>
                    </m:r>
                    <m:r>
                      <m:rPr>
                        <m:sty m:val="p"/>
                      </m:rPr>
                      <a:rPr lang="en-US" sz="1100" b="0" i="1">
                        <a:solidFill>
                          <a:schemeClr val="tx1"/>
                        </a:solidFill>
                        <a:latin typeface="Cambria Math" panose="02040503050406030204" pitchFamily="18" charset="0"/>
                        <a:ea typeface="+mn-ea"/>
                        <a:cs typeface="+mn-cs"/>
                      </a:rPr>
                      <m:t>r</m:t>
                    </m:r>
                    <m:r>
                      <a:rPr lang="en-US" sz="1100" b="0" i="1">
                        <a:solidFill>
                          <a:schemeClr val="tx1"/>
                        </a:solidFill>
                        <a:latin typeface="Cambria Math" panose="02040503050406030204" pitchFamily="18" charset="0"/>
                        <a:ea typeface="+mn-ea"/>
                        <a:cs typeface="+mn-cs"/>
                      </a:rPr>
                      <m:t> </m:t>
                    </m:r>
                    <m:r>
                      <m:rPr>
                        <m:sty m:val="p"/>
                      </m:rPr>
                      <a:rPr lang="en-US" sz="1100" b="0" i="1">
                        <a:solidFill>
                          <a:schemeClr val="tx1"/>
                        </a:solidFill>
                        <a:latin typeface="Cambria Math" panose="02040503050406030204" pitchFamily="18" charset="0"/>
                        <a:ea typeface="+mn-ea"/>
                        <a:cs typeface="+mn-cs"/>
                      </a:rPr>
                      <m:t>den</m:t>
                    </m:r>
                    <m:r>
                      <a:rPr lang="en-US" sz="1100" b="0" i="1">
                        <a:solidFill>
                          <a:schemeClr val="tx1"/>
                        </a:solidFill>
                        <a:latin typeface="Cambria Math" panose="02040503050406030204" pitchFamily="18" charset="0"/>
                        <a:ea typeface="+mn-ea"/>
                        <a:cs typeface="+mn-cs"/>
                      </a:rPr>
                      <m:t> </m:t>
                    </m:r>
                    <m:r>
                      <m:rPr>
                        <m:sty m:val="p"/>
                      </m:rPr>
                      <a:rPr lang="en-US" sz="1100" b="0" i="1">
                        <a:solidFill>
                          <a:schemeClr val="tx1"/>
                        </a:solidFill>
                        <a:latin typeface="Cambria Math" panose="02040503050406030204" pitchFamily="18" charset="0"/>
                        <a:ea typeface="+mn-ea"/>
                        <a:cs typeface="+mn-cs"/>
                      </a:rPr>
                      <m:t>Anteil</m:t>
                    </m:r>
                    <m:r>
                      <a:rPr lang="en-US" sz="1100" b="0" i="1">
                        <a:solidFill>
                          <a:schemeClr val="tx1"/>
                        </a:solidFill>
                        <a:latin typeface="Cambria Math" panose="02040503050406030204" pitchFamily="18" charset="0"/>
                        <a:ea typeface="+mn-ea"/>
                        <a:cs typeface="+mn-cs"/>
                      </a:rPr>
                      <m:t> </m:t>
                    </m:r>
                    <m:r>
                      <m:rPr>
                        <m:sty m:val="p"/>
                      </m:rPr>
                      <a:rPr lang="en-US" sz="1100" b="0" i="1">
                        <a:solidFill>
                          <a:schemeClr val="tx1"/>
                        </a:solidFill>
                        <a:latin typeface="Cambria Math" panose="02040503050406030204" pitchFamily="18" charset="0"/>
                        <a:ea typeface="+mn-ea"/>
                        <a:cs typeface="+mn-cs"/>
                      </a:rPr>
                      <m:t>in</m:t>
                    </m:r>
                    <m:r>
                      <a:rPr lang="en-US" sz="1100" b="0" i="1">
                        <a:solidFill>
                          <a:schemeClr val="tx1"/>
                        </a:solidFill>
                        <a:latin typeface="Cambria Math" panose="02040503050406030204" pitchFamily="18" charset="0"/>
                        <a:ea typeface="+mn-ea"/>
                        <a:cs typeface="+mn-cs"/>
                      </a:rPr>
                      <m:t> </m:t>
                    </m:r>
                    <m:r>
                      <m:rPr>
                        <m:sty m:val="p"/>
                      </m:rPr>
                      <a:rPr lang="en-US" sz="1100" b="0" i="1">
                        <a:solidFill>
                          <a:schemeClr val="tx1"/>
                        </a:solidFill>
                        <a:latin typeface="Cambria Math" panose="02040503050406030204" pitchFamily="18" charset="0"/>
                        <a:ea typeface="+mn-ea"/>
                        <a:cs typeface="+mn-cs"/>
                      </a:rPr>
                      <m:t>der</m:t>
                    </m:r>
                    <m:r>
                      <a:rPr lang="en-US" sz="1100" b="0" i="1">
                        <a:solidFill>
                          <a:schemeClr val="tx1"/>
                        </a:solidFill>
                        <a:latin typeface="Cambria Math" panose="02040503050406030204" pitchFamily="18" charset="0"/>
                        <a:ea typeface="+mn-ea"/>
                        <a:cs typeface="+mn-cs"/>
                      </a:rPr>
                      <m:t> </m:t>
                    </m:r>
                    <m:r>
                      <m:rPr>
                        <m:sty m:val="p"/>
                      </m:rPr>
                      <a:rPr lang="en-US" sz="1100" b="0" i="1">
                        <a:solidFill>
                          <a:schemeClr val="tx1"/>
                        </a:solidFill>
                        <a:latin typeface="Cambria Math" panose="02040503050406030204" pitchFamily="18" charset="0"/>
                        <a:ea typeface="+mn-ea"/>
                        <a:cs typeface="+mn-cs"/>
                      </a:rPr>
                      <m:t>risikofreihen</m:t>
                    </m:r>
                    <m:r>
                      <a:rPr lang="en-US" sz="1100" b="0" i="1">
                        <a:solidFill>
                          <a:schemeClr val="tx1"/>
                        </a:solidFill>
                        <a:latin typeface="Cambria Math" panose="02040503050406030204" pitchFamily="18" charset="0"/>
                        <a:ea typeface="+mn-ea"/>
                        <a:cs typeface="+mn-cs"/>
                      </a:rPr>
                      <m:t> </m:t>
                    </m:r>
                    <m:r>
                      <m:rPr>
                        <m:sty m:val="p"/>
                      </m:rPr>
                      <a:rPr lang="en-US" sz="1100" b="0" i="1">
                        <a:solidFill>
                          <a:schemeClr val="tx1"/>
                        </a:solidFill>
                        <a:latin typeface="Cambria Math" panose="02040503050406030204" pitchFamily="18" charset="0"/>
                        <a:ea typeface="+mn-ea"/>
                        <a:cs typeface="+mn-cs"/>
                      </a:rPr>
                      <m:t>Anlage</m:t>
                    </m:r>
                    <m:r>
                      <a:rPr lang="en-US" sz="1100" b="0" i="1">
                        <a:solidFill>
                          <a:schemeClr val="tx1"/>
                        </a:solidFill>
                        <a:latin typeface="Cambria Math" panose="02040503050406030204" pitchFamily="18" charset="0"/>
                        <a:ea typeface="+mn-ea"/>
                        <a:cs typeface="+mn-cs"/>
                      </a:rPr>
                      <m:t> </m:t>
                    </m:r>
                    <m:r>
                      <m:rPr>
                        <m:sty m:val="p"/>
                      </m:rPr>
                      <a:rPr lang="en-US" sz="1100" b="0" i="1">
                        <a:solidFill>
                          <a:schemeClr val="tx1"/>
                        </a:solidFill>
                        <a:latin typeface="Cambria Math" panose="02040503050406030204" pitchFamily="18" charset="0"/>
                        <a:ea typeface="+mn-ea"/>
                        <a:cs typeface="+mn-cs"/>
                      </a:rPr>
                      <m:t>steht</m:t>
                    </m:r>
                    <m:r>
                      <a:rPr lang="en-US" sz="1100" b="0" i="1">
                        <a:solidFill>
                          <a:schemeClr val="tx1"/>
                        </a:solidFill>
                        <a:latin typeface="Cambria Math" panose="02040503050406030204" pitchFamily="18" charset="0"/>
                        <a:ea typeface="+mn-ea"/>
                        <a:cs typeface="+mn-cs"/>
                      </a:rPr>
                      <m:t>.</m:t>
                    </m:r>
                  </m:oMath>
                </m:oMathPara>
              </a14:m>
              <a:endParaRPr lang="de-CH" sz="1100" b="0" i="1">
                <a:solidFill>
                  <a:schemeClr val="tx1"/>
                </a:solidFill>
                <a:latin typeface="Cambria Math" panose="02040503050406030204" pitchFamily="18" charset="0"/>
                <a:ea typeface="+mn-ea"/>
                <a:cs typeface="+mn-cs"/>
              </a:endParaRPr>
            </a:p>
          </xdr:txBody>
        </xdr:sp>
      </mc:Choice>
      <mc:Fallback xmlns="">
        <xdr:sp macro="" textlink="">
          <xdr:nvSpPr>
            <xdr:cNvPr id="4" name="TextBox 3"/>
            <xdr:cNvSpPr txBox="1">
              <a:spLocks noChangeAspect="1"/>
            </xdr:cNvSpPr>
          </xdr:nvSpPr>
          <xdr:spPr>
            <a:xfrm>
              <a:off x="371911" y="18149883"/>
              <a:ext cx="4210350" cy="399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indent="0"/>
              <a:r>
                <a:rPr lang="de-CH" sz="1100" b="0" i="0">
                  <a:solidFill>
                    <a:schemeClr val="tx1"/>
                  </a:solidFill>
                  <a:latin typeface="Cambria Math" panose="02040503050406030204" pitchFamily="18" charset="0"/>
                  <a:ea typeface="+mn-ea"/>
                  <a:cs typeface="+mn-cs"/>
                </a:rPr>
                <a:t>𝜆 ̅_𝑘^𝑖=(𝜆_𝑘^𝑖)/(1−𝜆_0^𝑖 )</a:t>
              </a:r>
              <a:r>
                <a:rPr lang="en-US" sz="1100" b="0" i="0">
                  <a:solidFill>
                    <a:schemeClr val="tx1"/>
                  </a:solidFill>
                  <a:latin typeface="Cambria Math" panose="02040503050406030204" pitchFamily="18" charset="0"/>
                  <a:ea typeface="+mn-ea"/>
                  <a:cs typeface="+mn-cs"/>
                </a:rPr>
                <a:t>, wobei λ_0^i  für den Anteil in der risikofreihen Anlage steht.</a:t>
              </a:r>
              <a:endParaRPr lang="de-CH" sz="1100" b="0" i="1">
                <a:solidFill>
                  <a:schemeClr val="tx1"/>
                </a:solidFill>
                <a:latin typeface="Cambria Math" panose="02040503050406030204" pitchFamily="18" charset="0"/>
                <a:ea typeface="+mn-ea"/>
                <a:cs typeface="+mn-cs"/>
              </a:endParaRPr>
            </a:p>
          </xdr:txBody>
        </xdr:sp>
      </mc:Fallback>
    </mc:AlternateContent>
    <xdr:clientData/>
  </xdr:twoCellAnchor>
  <xdr:twoCellAnchor>
    <xdr:from>
      <xdr:col>3</xdr:col>
      <xdr:colOff>243237</xdr:colOff>
      <xdr:row>98</xdr:row>
      <xdr:rowOff>102860</xdr:rowOff>
    </xdr:from>
    <xdr:to>
      <xdr:col>3</xdr:col>
      <xdr:colOff>461410</xdr:colOff>
      <xdr:row>99</xdr:row>
      <xdr:rowOff>92025</xdr:rowOff>
    </xdr:to>
    <mc:AlternateContent xmlns:mc="http://schemas.openxmlformats.org/markup-compatibility/2006" xmlns:a14="http://schemas.microsoft.com/office/drawing/2010/main">
      <mc:Choice Requires="a14">
        <xdr:sp macro="" textlink="">
          <xdr:nvSpPr>
            <xdr:cNvPr id="5" name="TextBox 4"/>
            <xdr:cNvSpPr txBox="1">
              <a:spLocks noChangeAspect="1"/>
            </xdr:cNvSpPr>
          </xdr:nvSpPr>
          <xdr:spPr>
            <a:xfrm>
              <a:off x="605187" y="19438610"/>
              <a:ext cx="218173" cy="179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acc>
                      <m:accPr>
                        <m:chr m:val="̅"/>
                        <m:ctrlPr>
                          <a:rPr lang="de-CH" sz="1100" b="0" i="1">
                            <a:latin typeface="Cambria Math" panose="02040503050406030204" pitchFamily="18" charset="0"/>
                          </a:rPr>
                        </m:ctrlPr>
                      </m:accPr>
                      <m:e>
                        <m:r>
                          <a:rPr lang="de-CH" sz="1100" b="0" i="1">
                            <a:latin typeface="Cambria Math" panose="02040503050406030204" pitchFamily="18" charset="0"/>
                          </a:rPr>
                          <m:t>𝜆</m:t>
                        </m:r>
                      </m:e>
                    </m:acc>
                  </m:oMath>
                </m:oMathPara>
              </a14:m>
              <a:endParaRPr lang="de-CH" sz="1100"/>
            </a:p>
          </xdr:txBody>
        </xdr:sp>
      </mc:Choice>
      <mc:Fallback xmlns="">
        <xdr:sp macro="" textlink="">
          <xdr:nvSpPr>
            <xdr:cNvPr id="5" name="TextBox 4"/>
            <xdr:cNvSpPr txBox="1">
              <a:spLocks noChangeAspect="1"/>
            </xdr:cNvSpPr>
          </xdr:nvSpPr>
          <xdr:spPr>
            <a:xfrm>
              <a:off x="605187" y="19438610"/>
              <a:ext cx="218173" cy="179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CH" sz="1100" b="0" i="0">
                  <a:latin typeface="Cambria Math" panose="02040503050406030204" pitchFamily="18" charset="0"/>
                </a:rPr>
                <a:t>𝜆 ̅</a:t>
              </a:r>
              <a:endParaRPr lang="de-CH" sz="1100"/>
            </a:p>
          </xdr:txBody>
        </xdr:sp>
      </mc:Fallback>
    </mc:AlternateContent>
    <xdr:clientData/>
  </xdr:twoCellAnchor>
  <xdr:twoCellAnchor>
    <xdr:from>
      <xdr:col>3</xdr:col>
      <xdr:colOff>680337</xdr:colOff>
      <xdr:row>101</xdr:row>
      <xdr:rowOff>101561</xdr:rowOff>
    </xdr:from>
    <xdr:to>
      <xdr:col>3</xdr:col>
      <xdr:colOff>898510</xdr:colOff>
      <xdr:row>102</xdr:row>
      <xdr:rowOff>90726</xdr:rowOff>
    </xdr:to>
    <mc:AlternateContent xmlns:mc="http://schemas.openxmlformats.org/markup-compatibility/2006" xmlns:a14="http://schemas.microsoft.com/office/drawing/2010/main">
      <mc:Choice Requires="a14">
        <xdr:sp macro="" textlink="">
          <xdr:nvSpPr>
            <xdr:cNvPr id="6" name="TextBox 5"/>
            <xdr:cNvSpPr txBox="1">
              <a:spLocks noChangeAspect="1"/>
            </xdr:cNvSpPr>
          </xdr:nvSpPr>
          <xdr:spPr>
            <a:xfrm>
              <a:off x="1042287" y="20008811"/>
              <a:ext cx="218173" cy="179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indent="0"/>
              <a14:m>
                <m:oMathPara xmlns:m="http://schemas.openxmlformats.org/officeDocument/2006/math">
                  <m:oMathParaPr>
                    <m:jc m:val="centerGroup"/>
                  </m:oMathParaPr>
                  <m:oMath xmlns:m="http://schemas.openxmlformats.org/officeDocument/2006/math">
                    <m:acc>
                      <m:accPr>
                        <m:chr m:val="̅"/>
                        <m:ctrlPr>
                          <a:rPr lang="de-CH" sz="1100" b="0" i="1">
                            <a:solidFill>
                              <a:schemeClr val="tx1"/>
                            </a:solidFill>
                            <a:latin typeface="Cambria Math" panose="02040503050406030204" pitchFamily="18" charset="0"/>
                            <a:ea typeface="+mn-ea"/>
                            <a:cs typeface="+mn-cs"/>
                          </a:rPr>
                        </m:ctrlPr>
                      </m:accPr>
                      <m:e>
                        <m:r>
                          <a:rPr lang="de-CH" sz="1100" b="0" i="1">
                            <a:solidFill>
                              <a:schemeClr val="tx1"/>
                            </a:solidFill>
                            <a:latin typeface="Cambria Math" panose="02040503050406030204" pitchFamily="18" charset="0"/>
                            <a:ea typeface="+mn-ea"/>
                            <a:cs typeface="+mn-cs"/>
                          </a:rPr>
                          <m:t>𝜆</m:t>
                        </m:r>
                      </m:e>
                    </m:acc>
                  </m:oMath>
                </m:oMathPara>
              </a14:m>
              <a:endParaRPr lang="de-CH" sz="1100" b="0" i="1">
                <a:solidFill>
                  <a:schemeClr val="tx1"/>
                </a:solidFill>
                <a:latin typeface="Cambria Math" panose="02040503050406030204" pitchFamily="18" charset="0"/>
                <a:ea typeface="+mn-ea"/>
                <a:cs typeface="+mn-cs"/>
              </a:endParaRPr>
            </a:p>
          </xdr:txBody>
        </xdr:sp>
      </mc:Choice>
      <mc:Fallback xmlns="">
        <xdr:sp macro="" textlink="">
          <xdr:nvSpPr>
            <xdr:cNvPr id="6" name="TextBox 5"/>
            <xdr:cNvSpPr txBox="1">
              <a:spLocks noChangeAspect="1"/>
            </xdr:cNvSpPr>
          </xdr:nvSpPr>
          <xdr:spPr>
            <a:xfrm>
              <a:off x="1042287" y="20008811"/>
              <a:ext cx="218173" cy="179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indent="0"/>
              <a:r>
                <a:rPr lang="de-CH" sz="1100" b="0" i="0">
                  <a:solidFill>
                    <a:schemeClr val="tx1"/>
                  </a:solidFill>
                  <a:latin typeface="Cambria Math" panose="02040503050406030204" pitchFamily="18" charset="0"/>
                  <a:ea typeface="+mn-ea"/>
                  <a:cs typeface="+mn-cs"/>
                </a:rPr>
                <a:t>𝜆 ̅</a:t>
              </a:r>
              <a:endParaRPr lang="de-CH" sz="1100" b="0" i="1">
                <a:solidFill>
                  <a:schemeClr val="tx1"/>
                </a:solidFill>
                <a:latin typeface="Cambria Math" panose="02040503050406030204" pitchFamily="18" charset="0"/>
                <a:ea typeface="+mn-ea"/>
                <a:cs typeface="+mn-cs"/>
              </a:endParaRPr>
            </a:p>
          </xdr:txBody>
        </xdr:sp>
      </mc:Fallback>
    </mc:AlternateContent>
    <xdr:clientData/>
  </xdr:twoCellAnchor>
  <xdr:oneCellAnchor>
    <xdr:from>
      <xdr:col>4</xdr:col>
      <xdr:colOff>1219200</xdr:colOff>
      <xdr:row>61</xdr:row>
      <xdr:rowOff>0</xdr:rowOff>
    </xdr:from>
    <xdr:ext cx="65" cy="172227"/>
    <xdr:sp macro="" textlink="">
      <xdr:nvSpPr>
        <xdr:cNvPr id="7" name="TextBox 6"/>
        <xdr:cNvSpPr txBox="1"/>
      </xdr:nvSpPr>
      <xdr:spPr>
        <a:xfrm>
          <a:off x="4114800" y="122586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de-CH" sz="1100"/>
        </a:p>
      </xdr:txBody>
    </xdr:sp>
    <xdr:clientData/>
  </xdr:oneCellAnchor>
  <xdr:twoCellAnchor>
    <xdr:from>
      <xdr:col>3</xdr:col>
      <xdr:colOff>19050</xdr:colOff>
      <xdr:row>88</xdr:row>
      <xdr:rowOff>200025</xdr:rowOff>
    </xdr:from>
    <xdr:to>
      <xdr:col>4</xdr:col>
      <xdr:colOff>521970</xdr:colOff>
      <xdr:row>90</xdr:row>
      <xdr:rowOff>118110</xdr:rowOff>
    </xdr:to>
    <xdr:pic>
      <xdr:nvPicPr>
        <xdr:cNvPr id="8" name="Picture 7"/>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0" y="17535525"/>
          <a:ext cx="3036570" cy="394335"/>
        </a:xfrm>
        <a:prstGeom prst="rect">
          <a:avLst/>
        </a:prstGeom>
        <a:solidFill>
          <a:sysClr val="window" lastClr="FFFFFF"/>
        </a:solidFill>
      </xdr:spPr>
    </xdr:pic>
    <xdr:clientData/>
  </xdr:twoCellAnchor>
  <xdr:oneCellAnchor>
    <xdr:from>
      <xdr:col>3</xdr:col>
      <xdr:colOff>65032</xdr:colOff>
      <xdr:row>52</xdr:row>
      <xdr:rowOff>0</xdr:rowOff>
    </xdr:from>
    <xdr:ext cx="65" cy="172227"/>
    <xdr:sp macro="" textlink="">
      <xdr:nvSpPr>
        <xdr:cNvPr id="9" name="TextBox 8"/>
        <xdr:cNvSpPr txBox="1"/>
      </xdr:nvSpPr>
      <xdr:spPr>
        <a:xfrm>
          <a:off x="426982" y="99726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de-CH" sz="1100"/>
        </a:p>
      </xdr:txBody>
    </xdr:sp>
    <xdr:clientData/>
  </xdr:oneCellAnchor>
  <xdr:oneCellAnchor>
    <xdr:from>
      <xdr:col>4</xdr:col>
      <xdr:colOff>1219200</xdr:colOff>
      <xdr:row>41</xdr:row>
      <xdr:rowOff>42862</xdr:rowOff>
    </xdr:from>
    <xdr:ext cx="65" cy="172227"/>
    <xdr:sp macro="" textlink="">
      <xdr:nvSpPr>
        <xdr:cNvPr id="10" name="TextBox 9"/>
        <xdr:cNvSpPr txBox="1"/>
      </xdr:nvSpPr>
      <xdr:spPr>
        <a:xfrm>
          <a:off x="4114800" y="792003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de-CH" sz="1100"/>
        </a:p>
      </xdr:txBody>
    </xdr:sp>
    <xdr:clientData/>
  </xdr:oneCellAnchor>
  <xdr:twoCellAnchor editAs="oneCell">
    <xdr:from>
      <xdr:col>3</xdr:col>
      <xdr:colOff>0</xdr:colOff>
      <xdr:row>73</xdr:row>
      <xdr:rowOff>0</xdr:rowOff>
    </xdr:from>
    <xdr:to>
      <xdr:col>3</xdr:col>
      <xdr:colOff>2228850</xdr:colOff>
      <xdr:row>74</xdr:row>
      <xdr:rowOff>95250</xdr:rowOff>
    </xdr:to>
    <xdr:pic>
      <xdr:nvPicPr>
        <xdr:cNvPr id="11" name="Picture 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950" y="14430375"/>
          <a:ext cx="2228850" cy="285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1076324</xdr:colOff>
      <xdr:row>17</xdr:row>
      <xdr:rowOff>0</xdr:rowOff>
    </xdr:from>
    <xdr:ext cx="561975" cy="181332"/>
    <mc:AlternateContent xmlns:mc="http://schemas.openxmlformats.org/markup-compatibility/2006" xmlns:a14="http://schemas.microsoft.com/office/drawing/2010/main">
      <mc:Choice Requires="a14">
        <xdr:sp macro="" textlink="">
          <xdr:nvSpPr>
            <xdr:cNvPr id="12" name="TextBox 11"/>
            <xdr:cNvSpPr txBox="1"/>
          </xdr:nvSpPr>
          <xdr:spPr>
            <a:xfrm>
              <a:off x="1438274" y="3067050"/>
              <a:ext cx="561975" cy="181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p>
                      <m:sSupPr>
                        <m:ctrlPr>
                          <a:rPr lang="en-US" sz="1100" b="0" i="1">
                            <a:latin typeface="Cambria Math" panose="02040503050406030204" pitchFamily="18" charset="0"/>
                          </a:rPr>
                        </m:ctrlPr>
                      </m:sSupPr>
                      <m:e>
                        <m:r>
                          <a:rPr lang="en-US" sz="1100" b="0" i="1">
                            <a:latin typeface="Cambria Math" panose="02040503050406030204" pitchFamily="18" charset="0"/>
                          </a:rPr>
                          <m:t>𝜇</m:t>
                        </m:r>
                      </m:e>
                      <m:sup>
                        <m:r>
                          <a:rPr lang="en-US" sz="1100" b="0" i="1">
                            <a:latin typeface="Cambria Math" panose="02040503050406030204" pitchFamily="18" charset="0"/>
                          </a:rPr>
                          <m:t>𝑖</m:t>
                        </m:r>
                      </m:sup>
                    </m:sSup>
                  </m:oMath>
                </m:oMathPara>
              </a14:m>
              <a:endParaRPr lang="de-CH" sz="1100"/>
            </a:p>
          </xdr:txBody>
        </xdr:sp>
      </mc:Choice>
      <mc:Fallback xmlns="">
        <xdr:sp macro="" textlink="">
          <xdr:nvSpPr>
            <xdr:cNvPr id="12" name="TextBox 11"/>
            <xdr:cNvSpPr txBox="1"/>
          </xdr:nvSpPr>
          <xdr:spPr>
            <a:xfrm>
              <a:off x="1438274" y="3067050"/>
              <a:ext cx="561975" cy="181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latin typeface="Cambria Math" panose="02040503050406030204" pitchFamily="18" charset="0"/>
                </a:rPr>
                <a:t>𝜇^𝑖</a:t>
              </a:r>
              <a:endParaRPr lang="de-CH" sz="1100"/>
            </a:p>
          </xdr:txBody>
        </xdr:sp>
      </mc:Fallback>
    </mc:AlternateContent>
    <xdr:clientData/>
  </xdr:oneCellAnchor>
  <xdr:twoCellAnchor>
    <xdr:from>
      <xdr:col>5</xdr:col>
      <xdr:colOff>733425</xdr:colOff>
      <xdr:row>81</xdr:row>
      <xdr:rowOff>133350</xdr:rowOff>
    </xdr:from>
    <xdr:to>
      <xdr:col>6</xdr:col>
      <xdr:colOff>104775</xdr:colOff>
      <xdr:row>82</xdr:row>
      <xdr:rowOff>180975</xdr:rowOff>
    </xdr:to>
    <xdr:pic>
      <xdr:nvPicPr>
        <xdr:cNvPr id="14" name="Picture 13"/>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029200" y="15325725"/>
          <a:ext cx="571500" cy="23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65032</xdr:colOff>
      <xdr:row>53</xdr:row>
      <xdr:rowOff>127438</xdr:rowOff>
    </xdr:from>
    <xdr:ext cx="65" cy="172227"/>
    <xdr:sp macro="" textlink="">
      <xdr:nvSpPr>
        <xdr:cNvPr id="2" name="TextBox 1"/>
        <xdr:cNvSpPr txBox="1"/>
      </xdr:nvSpPr>
      <xdr:spPr>
        <a:xfrm>
          <a:off x="2351032" y="8871388"/>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de-CH" sz="1100"/>
        </a:p>
      </xdr:txBody>
    </xdr:sp>
    <xdr:clientData/>
  </xdr:oneCellAnchor>
  <xdr:twoCellAnchor>
    <xdr:from>
      <xdr:col>3</xdr:col>
      <xdr:colOff>1641142</xdr:colOff>
      <xdr:row>28</xdr:row>
      <xdr:rowOff>93085</xdr:rowOff>
    </xdr:from>
    <xdr:to>
      <xdr:col>3</xdr:col>
      <xdr:colOff>2163040</xdr:colOff>
      <xdr:row>29</xdr:row>
      <xdr:rowOff>74812</xdr:rowOff>
    </xdr:to>
    <mc:AlternateContent xmlns:mc="http://schemas.openxmlformats.org/markup-compatibility/2006" xmlns:a14="http://schemas.microsoft.com/office/drawing/2010/main">
      <mc:Choice Requires="a14">
        <xdr:sp macro="" textlink="">
          <xdr:nvSpPr>
            <xdr:cNvPr id="7" name="TextBox 6"/>
            <xdr:cNvSpPr txBox="1">
              <a:spLocks noChangeAspect="1"/>
            </xdr:cNvSpPr>
          </xdr:nvSpPr>
          <xdr:spPr>
            <a:xfrm>
              <a:off x="2003092" y="5255635"/>
              <a:ext cx="52189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acc>
                      <m:accPr>
                        <m:chr m:val="̂"/>
                        <m:ctrlPr>
                          <a:rPr lang="de-CH" sz="1100" b="0" i="1">
                            <a:latin typeface="Cambria Math" panose="02040503050406030204" pitchFamily="18" charset="0"/>
                          </a:rPr>
                        </m:ctrlPr>
                      </m:accPr>
                      <m:e>
                        <m:r>
                          <a:rPr lang="de-CH" sz="1100" b="0" i="1">
                            <a:latin typeface="Cambria Math" panose="02040503050406030204" pitchFamily="18" charset="0"/>
                          </a:rPr>
                          <m:t>𝜇</m:t>
                        </m:r>
                      </m:e>
                    </m:acc>
                  </m:oMath>
                </m:oMathPara>
              </a14:m>
              <a:endParaRPr lang="de-CH" sz="1100"/>
            </a:p>
          </xdr:txBody>
        </xdr:sp>
      </mc:Choice>
      <mc:Fallback xmlns="">
        <xdr:sp macro="" textlink="">
          <xdr:nvSpPr>
            <xdr:cNvPr id="7" name="TextBox 6"/>
            <xdr:cNvSpPr txBox="1">
              <a:spLocks noChangeAspect="1"/>
            </xdr:cNvSpPr>
          </xdr:nvSpPr>
          <xdr:spPr>
            <a:xfrm>
              <a:off x="2003092" y="5255635"/>
              <a:ext cx="52189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CH" sz="1100" b="0" i="0">
                  <a:latin typeface="Cambria Math" panose="02040503050406030204" pitchFamily="18" charset="0"/>
                </a:rPr>
                <a:t>𝜇 ̂</a:t>
              </a:r>
              <a:endParaRPr lang="de-CH" sz="1100"/>
            </a:p>
          </xdr:txBody>
        </xdr:sp>
      </mc:Fallback>
    </mc:AlternateContent>
    <xdr:clientData/>
  </xdr:twoCellAnchor>
  <xdr:twoCellAnchor>
    <xdr:from>
      <xdr:col>3</xdr:col>
      <xdr:colOff>48061</xdr:colOff>
      <xdr:row>95</xdr:row>
      <xdr:rowOff>166683</xdr:rowOff>
    </xdr:from>
    <xdr:to>
      <xdr:col>5</xdr:col>
      <xdr:colOff>324586</xdr:colOff>
      <xdr:row>97</xdr:row>
      <xdr:rowOff>185216</xdr:rowOff>
    </xdr:to>
    <mc:AlternateContent xmlns:mc="http://schemas.openxmlformats.org/markup-compatibility/2006" xmlns:a14="http://schemas.microsoft.com/office/drawing/2010/main">
      <mc:Choice Requires="a14">
        <xdr:sp macro="" textlink="">
          <xdr:nvSpPr>
            <xdr:cNvPr id="9" name="TextBox 8"/>
            <xdr:cNvSpPr txBox="1">
              <a:spLocks noChangeAspect="1"/>
            </xdr:cNvSpPr>
          </xdr:nvSpPr>
          <xdr:spPr>
            <a:xfrm>
              <a:off x="2334061" y="16035333"/>
              <a:ext cx="1800525" cy="3233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indent="0"/>
              <a14:m>
                <m:oMathPara xmlns:m="http://schemas.openxmlformats.org/officeDocument/2006/math">
                  <m:oMathParaPr>
                    <m:jc m:val="centerGroup"/>
                  </m:oMathParaPr>
                  <m:oMath xmlns:m="http://schemas.openxmlformats.org/officeDocument/2006/math">
                    <m:sSubSup>
                      <m:sSubSupPr>
                        <m:ctrlPr>
                          <a:rPr lang="de-CH" sz="1100" b="0" i="1">
                            <a:solidFill>
                              <a:schemeClr val="tx1"/>
                            </a:solidFill>
                            <a:latin typeface="Cambria Math" panose="02040503050406030204" pitchFamily="18" charset="0"/>
                            <a:ea typeface="+mn-ea"/>
                            <a:cs typeface="+mn-cs"/>
                          </a:rPr>
                        </m:ctrlPr>
                      </m:sSubSupPr>
                      <m:e>
                        <m:acc>
                          <m:accPr>
                            <m:chr m:val="̅"/>
                            <m:ctrlPr>
                              <a:rPr lang="de-CH" sz="1100" b="0" i="1">
                                <a:solidFill>
                                  <a:schemeClr val="tx1"/>
                                </a:solidFill>
                                <a:latin typeface="Cambria Math" panose="02040503050406030204" pitchFamily="18" charset="0"/>
                                <a:ea typeface="+mn-ea"/>
                                <a:cs typeface="+mn-cs"/>
                              </a:rPr>
                            </m:ctrlPr>
                          </m:accPr>
                          <m:e>
                            <m:r>
                              <a:rPr lang="de-CH" sz="1100" b="0" i="1">
                                <a:solidFill>
                                  <a:schemeClr val="tx1"/>
                                </a:solidFill>
                                <a:latin typeface="Cambria Math" panose="02040503050406030204" pitchFamily="18" charset="0"/>
                                <a:ea typeface="+mn-ea"/>
                                <a:cs typeface="+mn-cs"/>
                              </a:rPr>
                              <m:t>𝜆</m:t>
                            </m:r>
                          </m:e>
                        </m:acc>
                      </m:e>
                      <m:sub>
                        <m:r>
                          <a:rPr lang="de-CH" sz="1100" b="0" i="1">
                            <a:solidFill>
                              <a:schemeClr val="tx1"/>
                            </a:solidFill>
                            <a:latin typeface="Cambria Math" panose="02040503050406030204" pitchFamily="18" charset="0"/>
                            <a:ea typeface="+mn-ea"/>
                            <a:cs typeface="+mn-cs"/>
                          </a:rPr>
                          <m:t>𝑘</m:t>
                        </m:r>
                      </m:sub>
                      <m:sup>
                        <m:r>
                          <a:rPr lang="de-CH" sz="1100" b="0" i="1">
                            <a:solidFill>
                              <a:schemeClr val="tx1"/>
                            </a:solidFill>
                            <a:latin typeface="Cambria Math" panose="02040503050406030204" pitchFamily="18" charset="0"/>
                            <a:ea typeface="+mn-ea"/>
                            <a:cs typeface="+mn-cs"/>
                          </a:rPr>
                          <m:t>𝑖</m:t>
                        </m:r>
                      </m:sup>
                    </m:sSubSup>
                    <m:r>
                      <a:rPr lang="de-CH" sz="1100" b="0" i="1">
                        <a:solidFill>
                          <a:schemeClr val="tx1"/>
                        </a:solidFill>
                        <a:latin typeface="Cambria Math" panose="02040503050406030204" pitchFamily="18" charset="0"/>
                        <a:ea typeface="+mn-ea"/>
                        <a:cs typeface="+mn-cs"/>
                      </a:rPr>
                      <m:t>=</m:t>
                    </m:r>
                    <m:f>
                      <m:fPr>
                        <m:ctrlPr>
                          <a:rPr lang="de-CH" sz="1100" b="0" i="1">
                            <a:solidFill>
                              <a:schemeClr val="tx1"/>
                            </a:solidFill>
                            <a:latin typeface="Cambria Math" panose="02040503050406030204" pitchFamily="18" charset="0"/>
                            <a:ea typeface="+mn-ea"/>
                            <a:cs typeface="+mn-cs"/>
                          </a:rPr>
                        </m:ctrlPr>
                      </m:fPr>
                      <m:num>
                        <m:sSubSup>
                          <m:sSubSupPr>
                            <m:ctrlPr>
                              <a:rPr lang="de-CH" sz="1100" b="0" i="1">
                                <a:solidFill>
                                  <a:schemeClr val="tx1"/>
                                </a:solidFill>
                                <a:latin typeface="Cambria Math" panose="02040503050406030204" pitchFamily="18" charset="0"/>
                                <a:ea typeface="+mn-ea"/>
                                <a:cs typeface="+mn-cs"/>
                              </a:rPr>
                            </m:ctrlPr>
                          </m:sSubSupPr>
                          <m:e>
                            <m:r>
                              <a:rPr lang="de-CH" sz="1100" b="0" i="1">
                                <a:solidFill>
                                  <a:schemeClr val="tx1"/>
                                </a:solidFill>
                                <a:latin typeface="Cambria Math" panose="02040503050406030204" pitchFamily="18" charset="0"/>
                                <a:ea typeface="+mn-ea"/>
                                <a:cs typeface="+mn-cs"/>
                              </a:rPr>
                              <m:t>𝜆</m:t>
                            </m:r>
                          </m:e>
                          <m:sub>
                            <m:r>
                              <a:rPr lang="de-CH" sz="1100" b="0" i="1">
                                <a:solidFill>
                                  <a:schemeClr val="tx1"/>
                                </a:solidFill>
                                <a:latin typeface="Cambria Math" panose="02040503050406030204" pitchFamily="18" charset="0"/>
                                <a:ea typeface="+mn-ea"/>
                                <a:cs typeface="+mn-cs"/>
                              </a:rPr>
                              <m:t>𝑘</m:t>
                            </m:r>
                          </m:sub>
                          <m:sup>
                            <m:r>
                              <a:rPr lang="de-CH" sz="1100" b="0" i="1">
                                <a:solidFill>
                                  <a:schemeClr val="tx1"/>
                                </a:solidFill>
                                <a:latin typeface="Cambria Math" panose="02040503050406030204" pitchFamily="18" charset="0"/>
                                <a:ea typeface="+mn-ea"/>
                                <a:cs typeface="+mn-cs"/>
                              </a:rPr>
                              <m:t>𝑖</m:t>
                            </m:r>
                          </m:sup>
                        </m:sSubSup>
                      </m:num>
                      <m:den>
                        <m:r>
                          <a:rPr lang="de-CH" sz="1100" b="0" i="1">
                            <a:solidFill>
                              <a:schemeClr val="tx1"/>
                            </a:solidFill>
                            <a:latin typeface="Cambria Math" panose="02040503050406030204" pitchFamily="18" charset="0"/>
                            <a:ea typeface="+mn-ea"/>
                            <a:cs typeface="+mn-cs"/>
                          </a:rPr>
                          <m:t>1−</m:t>
                        </m:r>
                        <m:sSubSup>
                          <m:sSubSupPr>
                            <m:ctrlPr>
                              <a:rPr lang="de-CH" sz="1100" b="0" i="1">
                                <a:solidFill>
                                  <a:schemeClr val="tx1"/>
                                </a:solidFill>
                                <a:latin typeface="Cambria Math" panose="02040503050406030204" pitchFamily="18" charset="0"/>
                                <a:ea typeface="+mn-ea"/>
                                <a:cs typeface="+mn-cs"/>
                              </a:rPr>
                            </m:ctrlPr>
                          </m:sSubSupPr>
                          <m:e>
                            <m:r>
                              <a:rPr lang="de-CH" sz="1100" b="0" i="1">
                                <a:solidFill>
                                  <a:schemeClr val="tx1"/>
                                </a:solidFill>
                                <a:latin typeface="Cambria Math" panose="02040503050406030204" pitchFamily="18" charset="0"/>
                                <a:ea typeface="+mn-ea"/>
                                <a:cs typeface="+mn-cs"/>
                              </a:rPr>
                              <m:t>𝜆</m:t>
                            </m:r>
                          </m:e>
                          <m:sub>
                            <m:r>
                              <a:rPr lang="de-CH" sz="1100" b="0" i="1">
                                <a:solidFill>
                                  <a:schemeClr val="tx1"/>
                                </a:solidFill>
                                <a:latin typeface="Cambria Math" panose="02040503050406030204" pitchFamily="18" charset="0"/>
                                <a:ea typeface="+mn-ea"/>
                                <a:cs typeface="+mn-cs"/>
                              </a:rPr>
                              <m:t>0</m:t>
                            </m:r>
                          </m:sub>
                          <m:sup>
                            <m:r>
                              <a:rPr lang="de-CH" sz="1100" b="0" i="1">
                                <a:solidFill>
                                  <a:schemeClr val="tx1"/>
                                </a:solidFill>
                                <a:latin typeface="Cambria Math" panose="02040503050406030204" pitchFamily="18" charset="0"/>
                                <a:ea typeface="+mn-ea"/>
                                <a:cs typeface="+mn-cs"/>
                              </a:rPr>
                              <m:t>𝑖</m:t>
                            </m:r>
                          </m:sup>
                        </m:sSubSup>
                      </m:den>
                    </m:f>
                    <m:r>
                      <a:rPr lang="en-US" sz="1100" b="0" i="1">
                        <a:solidFill>
                          <a:schemeClr val="tx1"/>
                        </a:solidFill>
                        <a:latin typeface="Cambria Math" panose="02040503050406030204" pitchFamily="18" charset="0"/>
                        <a:ea typeface="+mn-ea"/>
                        <a:cs typeface="+mn-cs"/>
                      </a:rPr>
                      <m:t>, </m:t>
                    </m:r>
                    <m:r>
                      <m:rPr>
                        <m:sty m:val="p"/>
                      </m:rPr>
                      <a:rPr lang="en-US" sz="1100" b="0" i="1">
                        <a:solidFill>
                          <a:schemeClr val="tx1"/>
                        </a:solidFill>
                        <a:latin typeface="Cambria Math" panose="02040503050406030204" pitchFamily="18" charset="0"/>
                        <a:ea typeface="+mn-ea"/>
                        <a:cs typeface="+mn-cs"/>
                      </a:rPr>
                      <m:t>wobei</m:t>
                    </m:r>
                    <m:r>
                      <a:rPr lang="en-US" sz="1100" b="0" i="1">
                        <a:solidFill>
                          <a:schemeClr val="tx1"/>
                        </a:solidFill>
                        <a:latin typeface="Cambria Math" panose="02040503050406030204" pitchFamily="18" charset="0"/>
                        <a:ea typeface="+mn-ea"/>
                        <a:cs typeface="+mn-cs"/>
                      </a:rPr>
                      <m:t> </m:t>
                    </m:r>
                    <m:sSubSup>
                      <m:sSubSupPr>
                        <m:ctrlPr>
                          <a:rPr lang="en-US" sz="1100" b="0" i="1">
                            <a:solidFill>
                              <a:schemeClr val="tx1"/>
                            </a:solidFill>
                            <a:latin typeface="Cambria Math" panose="02040503050406030204" pitchFamily="18" charset="0"/>
                            <a:ea typeface="+mn-ea"/>
                            <a:cs typeface="+mn-cs"/>
                          </a:rPr>
                        </m:ctrlPr>
                      </m:sSubSupPr>
                      <m:e>
                        <m:r>
                          <m:rPr>
                            <m:sty m:val="p"/>
                          </m:rPr>
                          <a:rPr lang="en-US" sz="1100" b="0" i="1">
                            <a:solidFill>
                              <a:schemeClr val="tx1"/>
                            </a:solidFill>
                            <a:latin typeface="Cambria Math" panose="02040503050406030204" pitchFamily="18" charset="0"/>
                            <a:ea typeface="+mn-ea"/>
                            <a:cs typeface="+mn-cs"/>
                          </a:rPr>
                          <m:t>λ</m:t>
                        </m:r>
                      </m:e>
                      <m:sub>
                        <m:r>
                          <a:rPr lang="en-US" sz="1100" b="0" i="1">
                            <a:solidFill>
                              <a:schemeClr val="tx1"/>
                            </a:solidFill>
                            <a:latin typeface="Cambria Math" panose="02040503050406030204" pitchFamily="18" charset="0"/>
                            <a:ea typeface="+mn-ea"/>
                            <a:cs typeface="+mn-cs"/>
                          </a:rPr>
                          <m:t>0</m:t>
                        </m:r>
                      </m:sub>
                      <m:sup>
                        <m:r>
                          <m:rPr>
                            <m:sty m:val="p"/>
                          </m:rPr>
                          <a:rPr lang="en-US" sz="1100" b="0" i="1">
                            <a:solidFill>
                              <a:schemeClr val="tx1"/>
                            </a:solidFill>
                            <a:latin typeface="Cambria Math" panose="02040503050406030204" pitchFamily="18" charset="0"/>
                            <a:ea typeface="+mn-ea"/>
                            <a:cs typeface="+mn-cs"/>
                          </a:rPr>
                          <m:t>i</m:t>
                        </m:r>
                      </m:sup>
                    </m:sSubSup>
                    <m:r>
                      <a:rPr lang="en-US" sz="1100" b="0" i="1">
                        <a:solidFill>
                          <a:schemeClr val="tx1"/>
                        </a:solidFill>
                        <a:latin typeface="Cambria Math" panose="02040503050406030204" pitchFamily="18" charset="0"/>
                        <a:ea typeface="+mn-ea"/>
                        <a:cs typeface="+mn-cs"/>
                      </a:rPr>
                      <m:t> </m:t>
                    </m:r>
                    <m:r>
                      <m:rPr>
                        <m:sty m:val="p"/>
                      </m:rPr>
                      <a:rPr lang="en-US" sz="1100" b="0" i="1">
                        <a:solidFill>
                          <a:schemeClr val="tx1"/>
                        </a:solidFill>
                        <a:latin typeface="Cambria Math" panose="02040503050406030204" pitchFamily="18" charset="0"/>
                        <a:ea typeface="+mn-ea"/>
                        <a:cs typeface="+mn-cs"/>
                      </a:rPr>
                      <m:t>f</m:t>
                    </m:r>
                    <m:r>
                      <a:rPr lang="en-US" sz="1100" b="0" i="1">
                        <a:solidFill>
                          <a:schemeClr val="tx1"/>
                        </a:solidFill>
                        <a:latin typeface="Cambria Math" panose="02040503050406030204" pitchFamily="18" charset="0"/>
                        <a:ea typeface="+mn-ea"/>
                        <a:cs typeface="+mn-cs"/>
                      </a:rPr>
                      <m:t>ü</m:t>
                    </m:r>
                    <m:r>
                      <m:rPr>
                        <m:sty m:val="p"/>
                      </m:rPr>
                      <a:rPr lang="en-US" sz="1100" b="0" i="1">
                        <a:solidFill>
                          <a:schemeClr val="tx1"/>
                        </a:solidFill>
                        <a:latin typeface="Cambria Math" panose="02040503050406030204" pitchFamily="18" charset="0"/>
                        <a:ea typeface="+mn-ea"/>
                        <a:cs typeface="+mn-cs"/>
                      </a:rPr>
                      <m:t>r</m:t>
                    </m:r>
                    <m:r>
                      <a:rPr lang="en-US" sz="1100" b="0" i="1">
                        <a:solidFill>
                          <a:schemeClr val="tx1"/>
                        </a:solidFill>
                        <a:latin typeface="Cambria Math" panose="02040503050406030204" pitchFamily="18" charset="0"/>
                        <a:ea typeface="+mn-ea"/>
                        <a:cs typeface="+mn-cs"/>
                      </a:rPr>
                      <m:t> </m:t>
                    </m:r>
                    <m:r>
                      <m:rPr>
                        <m:sty m:val="p"/>
                      </m:rPr>
                      <a:rPr lang="en-US" sz="1100" b="0" i="1">
                        <a:solidFill>
                          <a:schemeClr val="tx1"/>
                        </a:solidFill>
                        <a:latin typeface="Cambria Math" panose="02040503050406030204" pitchFamily="18" charset="0"/>
                        <a:ea typeface="+mn-ea"/>
                        <a:cs typeface="+mn-cs"/>
                      </a:rPr>
                      <m:t>den</m:t>
                    </m:r>
                    <m:r>
                      <a:rPr lang="en-US" sz="1100" b="0" i="1">
                        <a:solidFill>
                          <a:schemeClr val="tx1"/>
                        </a:solidFill>
                        <a:latin typeface="Cambria Math" panose="02040503050406030204" pitchFamily="18" charset="0"/>
                        <a:ea typeface="+mn-ea"/>
                        <a:cs typeface="+mn-cs"/>
                      </a:rPr>
                      <m:t> </m:t>
                    </m:r>
                    <m:r>
                      <m:rPr>
                        <m:sty m:val="p"/>
                      </m:rPr>
                      <a:rPr lang="en-US" sz="1100" b="0" i="1">
                        <a:solidFill>
                          <a:schemeClr val="tx1"/>
                        </a:solidFill>
                        <a:latin typeface="Cambria Math" panose="02040503050406030204" pitchFamily="18" charset="0"/>
                        <a:ea typeface="+mn-ea"/>
                        <a:cs typeface="+mn-cs"/>
                      </a:rPr>
                      <m:t>Anteil</m:t>
                    </m:r>
                    <m:r>
                      <a:rPr lang="en-US" sz="1100" b="0" i="1">
                        <a:solidFill>
                          <a:schemeClr val="tx1"/>
                        </a:solidFill>
                        <a:latin typeface="Cambria Math" panose="02040503050406030204" pitchFamily="18" charset="0"/>
                        <a:ea typeface="+mn-ea"/>
                        <a:cs typeface="+mn-cs"/>
                      </a:rPr>
                      <m:t> </m:t>
                    </m:r>
                    <m:r>
                      <m:rPr>
                        <m:sty m:val="p"/>
                      </m:rPr>
                      <a:rPr lang="en-US" sz="1100" b="0" i="1">
                        <a:solidFill>
                          <a:schemeClr val="tx1"/>
                        </a:solidFill>
                        <a:latin typeface="Cambria Math" panose="02040503050406030204" pitchFamily="18" charset="0"/>
                        <a:ea typeface="+mn-ea"/>
                        <a:cs typeface="+mn-cs"/>
                      </a:rPr>
                      <m:t>in</m:t>
                    </m:r>
                    <m:r>
                      <a:rPr lang="en-US" sz="1100" b="0" i="1">
                        <a:solidFill>
                          <a:schemeClr val="tx1"/>
                        </a:solidFill>
                        <a:latin typeface="Cambria Math" panose="02040503050406030204" pitchFamily="18" charset="0"/>
                        <a:ea typeface="+mn-ea"/>
                        <a:cs typeface="+mn-cs"/>
                      </a:rPr>
                      <m:t> </m:t>
                    </m:r>
                    <m:r>
                      <m:rPr>
                        <m:sty m:val="p"/>
                      </m:rPr>
                      <a:rPr lang="en-US" sz="1100" b="0" i="1">
                        <a:solidFill>
                          <a:schemeClr val="tx1"/>
                        </a:solidFill>
                        <a:latin typeface="Cambria Math" panose="02040503050406030204" pitchFamily="18" charset="0"/>
                        <a:ea typeface="+mn-ea"/>
                        <a:cs typeface="+mn-cs"/>
                      </a:rPr>
                      <m:t>der</m:t>
                    </m:r>
                    <m:r>
                      <a:rPr lang="en-US" sz="1100" b="0" i="1">
                        <a:solidFill>
                          <a:schemeClr val="tx1"/>
                        </a:solidFill>
                        <a:latin typeface="Cambria Math" panose="02040503050406030204" pitchFamily="18" charset="0"/>
                        <a:ea typeface="+mn-ea"/>
                        <a:cs typeface="+mn-cs"/>
                      </a:rPr>
                      <m:t> </m:t>
                    </m:r>
                    <m:r>
                      <m:rPr>
                        <m:sty m:val="p"/>
                      </m:rPr>
                      <a:rPr lang="en-US" sz="1100" b="0" i="1">
                        <a:solidFill>
                          <a:schemeClr val="tx1"/>
                        </a:solidFill>
                        <a:latin typeface="Cambria Math" panose="02040503050406030204" pitchFamily="18" charset="0"/>
                        <a:ea typeface="+mn-ea"/>
                        <a:cs typeface="+mn-cs"/>
                      </a:rPr>
                      <m:t>risikofreihen</m:t>
                    </m:r>
                    <m:r>
                      <a:rPr lang="en-US" sz="1100" b="0" i="1">
                        <a:solidFill>
                          <a:schemeClr val="tx1"/>
                        </a:solidFill>
                        <a:latin typeface="Cambria Math" panose="02040503050406030204" pitchFamily="18" charset="0"/>
                        <a:ea typeface="+mn-ea"/>
                        <a:cs typeface="+mn-cs"/>
                      </a:rPr>
                      <m:t> </m:t>
                    </m:r>
                    <m:r>
                      <m:rPr>
                        <m:sty m:val="p"/>
                      </m:rPr>
                      <a:rPr lang="en-US" sz="1100" b="0" i="1">
                        <a:solidFill>
                          <a:schemeClr val="tx1"/>
                        </a:solidFill>
                        <a:latin typeface="Cambria Math" panose="02040503050406030204" pitchFamily="18" charset="0"/>
                        <a:ea typeface="+mn-ea"/>
                        <a:cs typeface="+mn-cs"/>
                      </a:rPr>
                      <m:t>Anlage</m:t>
                    </m:r>
                    <m:r>
                      <a:rPr lang="en-US" sz="1100" b="0" i="1">
                        <a:solidFill>
                          <a:schemeClr val="tx1"/>
                        </a:solidFill>
                        <a:latin typeface="Cambria Math" panose="02040503050406030204" pitchFamily="18" charset="0"/>
                        <a:ea typeface="+mn-ea"/>
                        <a:cs typeface="+mn-cs"/>
                      </a:rPr>
                      <m:t> </m:t>
                    </m:r>
                    <m:r>
                      <m:rPr>
                        <m:sty m:val="p"/>
                      </m:rPr>
                      <a:rPr lang="en-US" sz="1100" b="0" i="1">
                        <a:solidFill>
                          <a:schemeClr val="tx1"/>
                        </a:solidFill>
                        <a:latin typeface="Cambria Math" panose="02040503050406030204" pitchFamily="18" charset="0"/>
                        <a:ea typeface="+mn-ea"/>
                        <a:cs typeface="+mn-cs"/>
                      </a:rPr>
                      <m:t>steht</m:t>
                    </m:r>
                    <m:r>
                      <a:rPr lang="en-US" sz="1100" b="0" i="1">
                        <a:solidFill>
                          <a:schemeClr val="tx1"/>
                        </a:solidFill>
                        <a:latin typeface="Cambria Math" panose="02040503050406030204" pitchFamily="18" charset="0"/>
                        <a:ea typeface="+mn-ea"/>
                        <a:cs typeface="+mn-cs"/>
                      </a:rPr>
                      <m:t>.</m:t>
                    </m:r>
                  </m:oMath>
                </m:oMathPara>
              </a14:m>
              <a:endParaRPr lang="de-CH" sz="1100" b="0" i="1">
                <a:solidFill>
                  <a:schemeClr val="tx1"/>
                </a:solidFill>
                <a:latin typeface="Cambria Math" panose="02040503050406030204" pitchFamily="18" charset="0"/>
                <a:ea typeface="+mn-ea"/>
                <a:cs typeface="+mn-cs"/>
              </a:endParaRPr>
            </a:p>
          </xdr:txBody>
        </xdr:sp>
      </mc:Choice>
      <mc:Fallback xmlns="">
        <xdr:sp macro="" textlink="">
          <xdr:nvSpPr>
            <xdr:cNvPr id="9" name="TextBox 8"/>
            <xdr:cNvSpPr txBox="1">
              <a:spLocks noChangeAspect="1"/>
            </xdr:cNvSpPr>
          </xdr:nvSpPr>
          <xdr:spPr>
            <a:xfrm>
              <a:off x="2334061" y="16035333"/>
              <a:ext cx="1800525" cy="3233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indent="0"/>
              <a:r>
                <a:rPr lang="de-CH" sz="1100" b="0" i="0">
                  <a:solidFill>
                    <a:schemeClr val="tx1"/>
                  </a:solidFill>
                  <a:latin typeface="Cambria Math" panose="02040503050406030204" pitchFamily="18" charset="0"/>
                  <a:ea typeface="+mn-ea"/>
                  <a:cs typeface="+mn-cs"/>
                </a:rPr>
                <a:t>𝜆 ̅_𝑘^𝑖=(𝜆_𝑘^𝑖)/(1−𝜆_0^𝑖 )</a:t>
              </a:r>
              <a:r>
                <a:rPr lang="en-US" sz="1100" b="0" i="0">
                  <a:solidFill>
                    <a:schemeClr val="tx1"/>
                  </a:solidFill>
                  <a:latin typeface="Cambria Math" panose="02040503050406030204" pitchFamily="18" charset="0"/>
                  <a:ea typeface="+mn-ea"/>
                  <a:cs typeface="+mn-cs"/>
                </a:rPr>
                <a:t>, wobei λ_0^i  für den Anteil in der risikofreihen Anlage steht.</a:t>
              </a:r>
              <a:endParaRPr lang="de-CH" sz="1100" b="0" i="1">
                <a:solidFill>
                  <a:schemeClr val="tx1"/>
                </a:solidFill>
                <a:latin typeface="Cambria Math" panose="02040503050406030204" pitchFamily="18" charset="0"/>
                <a:ea typeface="+mn-ea"/>
                <a:cs typeface="+mn-cs"/>
              </a:endParaRPr>
            </a:p>
          </xdr:txBody>
        </xdr:sp>
      </mc:Fallback>
    </mc:AlternateContent>
    <xdr:clientData/>
  </xdr:twoCellAnchor>
  <xdr:twoCellAnchor>
    <xdr:from>
      <xdr:col>3</xdr:col>
      <xdr:colOff>243237</xdr:colOff>
      <xdr:row>98</xdr:row>
      <xdr:rowOff>102860</xdr:rowOff>
    </xdr:from>
    <xdr:to>
      <xdr:col>3</xdr:col>
      <xdr:colOff>461410</xdr:colOff>
      <xdr:row>99</xdr:row>
      <xdr:rowOff>92025</xdr:rowOff>
    </xdr:to>
    <mc:AlternateContent xmlns:mc="http://schemas.openxmlformats.org/markup-compatibility/2006" xmlns:a14="http://schemas.microsoft.com/office/drawing/2010/main">
      <mc:Choice Requires="a14">
        <xdr:sp macro="" textlink="">
          <xdr:nvSpPr>
            <xdr:cNvPr id="10" name="TextBox 9"/>
            <xdr:cNvSpPr txBox="1">
              <a:spLocks noChangeAspect="1"/>
            </xdr:cNvSpPr>
          </xdr:nvSpPr>
          <xdr:spPr>
            <a:xfrm>
              <a:off x="2529237" y="16457285"/>
              <a:ext cx="218173" cy="1510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14:m>
                <m:oMathPara xmlns:m="http://schemas.openxmlformats.org/officeDocument/2006/math">
                  <m:oMathParaPr>
                    <m:jc m:val="centerGroup"/>
                  </m:oMathParaPr>
                  <m:oMath xmlns:m="http://schemas.openxmlformats.org/officeDocument/2006/math">
                    <m:acc>
                      <m:accPr>
                        <m:chr m:val="̅"/>
                        <m:ctrlPr>
                          <a:rPr lang="de-CH" sz="1100" b="0" i="1">
                            <a:latin typeface="Cambria Math" panose="02040503050406030204" pitchFamily="18" charset="0"/>
                          </a:rPr>
                        </m:ctrlPr>
                      </m:accPr>
                      <m:e>
                        <m:r>
                          <a:rPr lang="de-CH" sz="1100" b="0" i="1">
                            <a:latin typeface="Cambria Math" panose="02040503050406030204" pitchFamily="18" charset="0"/>
                          </a:rPr>
                          <m:t>𝜆</m:t>
                        </m:r>
                      </m:e>
                    </m:acc>
                  </m:oMath>
                </m:oMathPara>
              </a14:m>
              <a:endParaRPr lang="de-CH" sz="1100"/>
            </a:p>
          </xdr:txBody>
        </xdr:sp>
      </mc:Choice>
      <mc:Fallback xmlns="">
        <xdr:sp macro="" textlink="">
          <xdr:nvSpPr>
            <xdr:cNvPr id="10" name="TextBox 9"/>
            <xdr:cNvSpPr txBox="1">
              <a:spLocks noChangeAspect="1"/>
            </xdr:cNvSpPr>
          </xdr:nvSpPr>
          <xdr:spPr>
            <a:xfrm>
              <a:off x="2529237" y="16457285"/>
              <a:ext cx="218173" cy="1510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r>
                <a:rPr lang="de-CH" sz="1100" b="0" i="0">
                  <a:latin typeface="Cambria Math" panose="02040503050406030204" pitchFamily="18" charset="0"/>
                </a:rPr>
                <a:t>𝜆 ̅</a:t>
              </a:r>
              <a:endParaRPr lang="de-CH" sz="1100"/>
            </a:p>
          </xdr:txBody>
        </xdr:sp>
      </mc:Fallback>
    </mc:AlternateContent>
    <xdr:clientData/>
  </xdr:twoCellAnchor>
  <xdr:twoCellAnchor>
    <xdr:from>
      <xdr:col>3</xdr:col>
      <xdr:colOff>680337</xdr:colOff>
      <xdr:row>101</xdr:row>
      <xdr:rowOff>101561</xdr:rowOff>
    </xdr:from>
    <xdr:to>
      <xdr:col>3</xdr:col>
      <xdr:colOff>898510</xdr:colOff>
      <xdr:row>102</xdr:row>
      <xdr:rowOff>90726</xdr:rowOff>
    </xdr:to>
    <mc:AlternateContent xmlns:mc="http://schemas.openxmlformats.org/markup-compatibility/2006" xmlns:a14="http://schemas.microsoft.com/office/drawing/2010/main">
      <mc:Choice Requires="a14">
        <xdr:sp macro="" textlink="">
          <xdr:nvSpPr>
            <xdr:cNvPr id="11" name="TextBox 10"/>
            <xdr:cNvSpPr txBox="1">
              <a:spLocks noChangeAspect="1"/>
            </xdr:cNvSpPr>
          </xdr:nvSpPr>
          <xdr:spPr>
            <a:xfrm>
              <a:off x="1042287" y="20389811"/>
              <a:ext cx="218173" cy="179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indent="0"/>
              <a14:m>
                <m:oMathPara xmlns:m="http://schemas.openxmlformats.org/officeDocument/2006/math">
                  <m:oMathParaPr>
                    <m:jc m:val="centerGroup"/>
                  </m:oMathParaPr>
                  <m:oMath xmlns:m="http://schemas.openxmlformats.org/officeDocument/2006/math">
                    <m:acc>
                      <m:accPr>
                        <m:chr m:val="̅"/>
                        <m:ctrlPr>
                          <a:rPr lang="de-CH" sz="1100" b="0" i="1">
                            <a:solidFill>
                              <a:schemeClr val="tx1"/>
                            </a:solidFill>
                            <a:latin typeface="Cambria Math" panose="02040503050406030204" pitchFamily="18" charset="0"/>
                            <a:ea typeface="+mn-ea"/>
                            <a:cs typeface="+mn-cs"/>
                          </a:rPr>
                        </m:ctrlPr>
                      </m:accPr>
                      <m:e>
                        <m:r>
                          <a:rPr lang="de-CH" sz="1100" b="0" i="1">
                            <a:solidFill>
                              <a:schemeClr val="tx1"/>
                            </a:solidFill>
                            <a:latin typeface="Cambria Math" panose="02040503050406030204" pitchFamily="18" charset="0"/>
                            <a:ea typeface="+mn-ea"/>
                            <a:cs typeface="+mn-cs"/>
                          </a:rPr>
                          <m:t>𝜆</m:t>
                        </m:r>
                      </m:e>
                    </m:acc>
                  </m:oMath>
                </m:oMathPara>
              </a14:m>
              <a:endParaRPr lang="de-CH" sz="1100" b="0" i="1">
                <a:solidFill>
                  <a:schemeClr val="tx1"/>
                </a:solidFill>
                <a:latin typeface="Cambria Math" panose="02040503050406030204" pitchFamily="18" charset="0"/>
                <a:ea typeface="+mn-ea"/>
                <a:cs typeface="+mn-cs"/>
              </a:endParaRPr>
            </a:p>
          </xdr:txBody>
        </xdr:sp>
      </mc:Choice>
      <mc:Fallback xmlns="">
        <xdr:sp macro="" textlink="">
          <xdr:nvSpPr>
            <xdr:cNvPr id="11" name="TextBox 10"/>
            <xdr:cNvSpPr txBox="1">
              <a:spLocks noChangeAspect="1"/>
            </xdr:cNvSpPr>
          </xdr:nvSpPr>
          <xdr:spPr>
            <a:xfrm>
              <a:off x="1042287" y="20389811"/>
              <a:ext cx="218173" cy="179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marL="0" indent="0"/>
              <a:r>
                <a:rPr lang="de-CH" sz="1100" b="0" i="0">
                  <a:solidFill>
                    <a:schemeClr val="tx1"/>
                  </a:solidFill>
                  <a:latin typeface="Cambria Math" panose="02040503050406030204" pitchFamily="18" charset="0"/>
                  <a:ea typeface="+mn-ea"/>
                  <a:cs typeface="+mn-cs"/>
                </a:rPr>
                <a:t>𝜆 ̅</a:t>
              </a:r>
              <a:endParaRPr lang="de-CH" sz="1100" b="0" i="1">
                <a:solidFill>
                  <a:schemeClr val="tx1"/>
                </a:solidFill>
                <a:latin typeface="Cambria Math" panose="02040503050406030204" pitchFamily="18" charset="0"/>
                <a:ea typeface="+mn-ea"/>
                <a:cs typeface="+mn-cs"/>
              </a:endParaRPr>
            </a:p>
          </xdr:txBody>
        </xdr:sp>
      </mc:Fallback>
    </mc:AlternateContent>
    <xdr:clientData/>
  </xdr:twoCellAnchor>
  <xdr:oneCellAnchor>
    <xdr:from>
      <xdr:col>4</xdr:col>
      <xdr:colOff>1219200</xdr:colOff>
      <xdr:row>61</xdr:row>
      <xdr:rowOff>0</xdr:rowOff>
    </xdr:from>
    <xdr:ext cx="65" cy="172227"/>
    <xdr:sp macro="" textlink="">
      <xdr:nvSpPr>
        <xdr:cNvPr id="18" name="TextBox 17"/>
        <xdr:cNvSpPr txBox="1"/>
      </xdr:nvSpPr>
      <xdr:spPr>
        <a:xfrm>
          <a:off x="3810000" y="102012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de-CH" sz="1100"/>
        </a:p>
      </xdr:txBody>
    </xdr:sp>
    <xdr:clientData/>
  </xdr:oneCellAnchor>
  <xdr:twoCellAnchor>
    <xdr:from>
      <xdr:col>3</xdr:col>
      <xdr:colOff>19050</xdr:colOff>
      <xdr:row>88</xdr:row>
      <xdr:rowOff>200025</xdr:rowOff>
    </xdr:from>
    <xdr:to>
      <xdr:col>4</xdr:col>
      <xdr:colOff>521970</xdr:colOff>
      <xdr:row>90</xdr:row>
      <xdr:rowOff>118110</xdr:rowOff>
    </xdr:to>
    <xdr:pic>
      <xdr:nvPicPr>
        <xdr:cNvPr id="21" name="Picture 20"/>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81000" y="17916525"/>
          <a:ext cx="3036570" cy="394335"/>
        </a:xfrm>
        <a:prstGeom prst="rect">
          <a:avLst/>
        </a:prstGeom>
        <a:solidFill>
          <a:sysClr val="window" lastClr="FFFFFF"/>
        </a:solidFill>
      </xdr:spPr>
    </xdr:pic>
    <xdr:clientData/>
  </xdr:twoCellAnchor>
  <xdr:oneCellAnchor>
    <xdr:from>
      <xdr:col>3</xdr:col>
      <xdr:colOff>65032</xdr:colOff>
      <xdr:row>53</xdr:row>
      <xdr:rowOff>0</xdr:rowOff>
    </xdr:from>
    <xdr:ext cx="65" cy="172227"/>
    <xdr:sp macro="" textlink="">
      <xdr:nvSpPr>
        <xdr:cNvPr id="25" name="TextBox 24"/>
        <xdr:cNvSpPr txBox="1"/>
      </xdr:nvSpPr>
      <xdr:spPr>
        <a:xfrm>
          <a:off x="2351032" y="8709463"/>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de-CH" sz="1100"/>
        </a:p>
      </xdr:txBody>
    </xdr:sp>
    <xdr:clientData/>
  </xdr:oneCellAnchor>
  <xdr:oneCellAnchor>
    <xdr:from>
      <xdr:col>4</xdr:col>
      <xdr:colOff>1219200</xdr:colOff>
      <xdr:row>42</xdr:row>
      <xdr:rowOff>42862</xdr:rowOff>
    </xdr:from>
    <xdr:ext cx="65" cy="172227"/>
    <xdr:sp macro="" textlink="">
      <xdr:nvSpPr>
        <xdr:cNvPr id="28" name="TextBox 27"/>
        <xdr:cNvSpPr txBox="1"/>
      </xdr:nvSpPr>
      <xdr:spPr>
        <a:xfrm>
          <a:off x="3810000" y="6843712"/>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de-CH" sz="1100"/>
        </a:p>
      </xdr:txBody>
    </xdr:sp>
    <xdr:clientData/>
  </xdr:oneCellAnchor>
  <xdr:twoCellAnchor editAs="oneCell">
    <xdr:from>
      <xdr:col>3</xdr:col>
      <xdr:colOff>0</xdr:colOff>
      <xdr:row>73</xdr:row>
      <xdr:rowOff>0</xdr:rowOff>
    </xdr:from>
    <xdr:to>
      <xdr:col>3</xdr:col>
      <xdr:colOff>2228850</xdr:colOff>
      <xdr:row>74</xdr:row>
      <xdr:rowOff>95250</xdr:rowOff>
    </xdr:to>
    <xdr:pic>
      <xdr:nvPicPr>
        <xdr:cNvPr id="32" name="Picture 3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1950" y="14201775"/>
          <a:ext cx="2228850" cy="285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1076324</xdr:colOff>
      <xdr:row>17</xdr:row>
      <xdr:rowOff>0</xdr:rowOff>
    </xdr:from>
    <xdr:ext cx="561975" cy="181332"/>
    <mc:AlternateContent xmlns:mc="http://schemas.openxmlformats.org/markup-compatibility/2006" xmlns:a14="http://schemas.microsoft.com/office/drawing/2010/main">
      <mc:Choice Requires="a14">
        <xdr:sp macro="" textlink="">
          <xdr:nvSpPr>
            <xdr:cNvPr id="33" name="TextBox 32"/>
            <xdr:cNvSpPr txBox="1"/>
          </xdr:nvSpPr>
          <xdr:spPr>
            <a:xfrm>
              <a:off x="1438274" y="3067050"/>
              <a:ext cx="561975" cy="181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p>
                      <m:sSupPr>
                        <m:ctrlPr>
                          <a:rPr lang="en-US" sz="1100" b="0" i="1">
                            <a:latin typeface="Cambria Math" panose="02040503050406030204" pitchFamily="18" charset="0"/>
                          </a:rPr>
                        </m:ctrlPr>
                      </m:sSupPr>
                      <m:e>
                        <m:r>
                          <a:rPr lang="en-US" sz="1100" b="0" i="1">
                            <a:latin typeface="Cambria Math" panose="02040503050406030204" pitchFamily="18" charset="0"/>
                          </a:rPr>
                          <m:t>𝜇</m:t>
                        </m:r>
                      </m:e>
                      <m:sup>
                        <m:r>
                          <a:rPr lang="en-US" sz="1100" b="0" i="1">
                            <a:latin typeface="Cambria Math" panose="02040503050406030204" pitchFamily="18" charset="0"/>
                          </a:rPr>
                          <m:t>𝑖</m:t>
                        </m:r>
                      </m:sup>
                    </m:sSup>
                  </m:oMath>
                </m:oMathPara>
              </a14:m>
              <a:endParaRPr lang="de-CH" sz="1100"/>
            </a:p>
          </xdr:txBody>
        </xdr:sp>
      </mc:Choice>
      <mc:Fallback xmlns="">
        <xdr:sp macro="" textlink="">
          <xdr:nvSpPr>
            <xdr:cNvPr id="33" name="TextBox 32"/>
            <xdr:cNvSpPr txBox="1"/>
          </xdr:nvSpPr>
          <xdr:spPr>
            <a:xfrm>
              <a:off x="1438274" y="3067050"/>
              <a:ext cx="561975" cy="181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i="0">
                  <a:latin typeface="Cambria Math" panose="02040503050406030204" pitchFamily="18" charset="0"/>
                </a:rPr>
                <a:t>𝜇^𝑖</a:t>
              </a:r>
              <a:endParaRPr lang="de-CH" sz="1100"/>
            </a:p>
          </xdr:txBody>
        </xdr:sp>
      </mc:Fallback>
    </mc:AlternateContent>
    <xdr:clientData/>
  </xdr:oneCellAnchor>
  <xdr:twoCellAnchor>
    <xdr:from>
      <xdr:col>5</xdr:col>
      <xdr:colOff>771525</xdr:colOff>
      <xdr:row>81</xdr:row>
      <xdr:rowOff>152400</xdr:rowOff>
    </xdr:from>
    <xdr:to>
      <xdr:col>6</xdr:col>
      <xdr:colOff>142875</xdr:colOff>
      <xdr:row>83</xdr:row>
      <xdr:rowOff>9525</xdr:rowOff>
    </xdr:to>
    <xdr:pic>
      <xdr:nvPicPr>
        <xdr:cNvPr id="26" name="Picture 25"/>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067300" y="16487775"/>
          <a:ext cx="571500" cy="23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id="1" name="Table1" displayName="Table1" ref="A1:C4" totalsRowShown="0">
  <autoFilter ref="A1:C4"/>
  <tableColumns count="3">
    <tableColumn id="1" name="Column1"/>
    <tableColumn id="2" name="Column2"/>
    <tableColumn id="3" name="Column3"/>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showGridLines="0" tabSelected="1" zoomScaleNormal="100" workbookViewId="0">
      <selection activeCell="D122" sqref="D122"/>
    </sheetView>
  </sheetViews>
  <sheetFormatPr defaultColWidth="11.42578125" defaultRowHeight="15" x14ac:dyDescent="0.25"/>
  <cols>
    <col min="1" max="1" width="3.7109375" style="193" customWidth="1"/>
    <col min="2" max="3" width="0.85546875" style="190" customWidth="1"/>
    <col min="4" max="4" width="23.28515625" style="190" customWidth="1"/>
    <col min="5" max="5" width="3.7109375" style="190" customWidth="1"/>
    <col min="6" max="6" width="21.42578125" style="190" customWidth="1"/>
    <col min="7" max="7" width="25.7109375" style="190" customWidth="1"/>
    <col min="8" max="8" width="17.140625" style="190" customWidth="1"/>
    <col min="9" max="9" width="14.7109375" style="190" customWidth="1"/>
    <col min="10" max="10" width="21.42578125" style="190" customWidth="1"/>
    <col min="11" max="11" width="18.140625" style="190" customWidth="1"/>
    <col min="12" max="12" width="2.42578125" style="193" customWidth="1"/>
    <col min="13" max="256" width="9.140625" style="193" customWidth="1"/>
    <col min="257" max="16384" width="11.42578125" style="193"/>
  </cols>
  <sheetData>
    <row r="1" spans="1:256" ht="12.75" customHeight="1" x14ac:dyDescent="0.25">
      <c r="A1" s="189"/>
      <c r="D1" s="191"/>
      <c r="E1" s="191"/>
      <c r="F1" s="191"/>
      <c r="G1" s="191"/>
      <c r="H1" s="191"/>
      <c r="I1" s="191"/>
      <c r="J1" s="196"/>
      <c r="K1" s="196"/>
      <c r="L1" s="189"/>
    </row>
    <row r="2" spans="1:256" s="195" customFormat="1" ht="1.5" customHeight="1" x14ac:dyDescent="0.25">
      <c r="A2" s="189"/>
      <c r="B2" s="194"/>
      <c r="C2" s="194"/>
      <c r="D2" s="194"/>
      <c r="E2" s="194"/>
      <c r="F2" s="194"/>
      <c r="G2" s="194"/>
      <c r="H2" s="194"/>
      <c r="I2" s="194"/>
      <c r="J2" s="194"/>
      <c r="K2" s="194"/>
      <c r="L2" s="189"/>
      <c r="M2" s="193"/>
      <c r="N2" s="193"/>
      <c r="O2" s="193"/>
      <c r="P2" s="193"/>
      <c r="Q2" s="193"/>
      <c r="R2" s="193"/>
      <c r="S2" s="193"/>
      <c r="T2" s="193"/>
      <c r="U2" s="193"/>
      <c r="V2" s="193"/>
      <c r="W2" s="193"/>
      <c r="X2" s="193"/>
      <c r="Y2" s="193"/>
      <c r="Z2" s="193"/>
      <c r="AA2" s="193"/>
      <c r="AB2" s="193"/>
      <c r="AC2" s="193"/>
      <c r="AD2" s="193"/>
      <c r="AE2" s="193"/>
      <c r="AF2" s="193"/>
      <c r="AG2" s="193"/>
      <c r="AH2" s="193"/>
      <c r="AI2" s="193"/>
      <c r="AJ2" s="193"/>
      <c r="AK2" s="193"/>
      <c r="AL2" s="193"/>
      <c r="AM2" s="193"/>
      <c r="AN2" s="193"/>
      <c r="AO2" s="193"/>
      <c r="AP2" s="193"/>
      <c r="AQ2" s="193"/>
      <c r="AR2" s="193"/>
      <c r="AS2" s="193"/>
      <c r="AT2" s="193"/>
      <c r="AU2" s="193"/>
      <c r="AV2" s="193"/>
      <c r="AW2" s="193"/>
      <c r="AX2" s="193"/>
      <c r="AY2" s="193"/>
      <c r="AZ2" s="193"/>
      <c r="BA2" s="193"/>
      <c r="BB2" s="193"/>
      <c r="BC2" s="193"/>
      <c r="BD2" s="193"/>
      <c r="BE2" s="193"/>
      <c r="BF2" s="193"/>
      <c r="BG2" s="193"/>
      <c r="BH2" s="193"/>
      <c r="BI2" s="193"/>
      <c r="BJ2" s="193"/>
      <c r="BK2" s="193"/>
      <c r="BL2" s="193"/>
      <c r="BM2" s="193"/>
      <c r="BN2" s="193"/>
      <c r="BO2" s="193"/>
      <c r="BP2" s="193"/>
      <c r="BQ2" s="193"/>
      <c r="BR2" s="193"/>
      <c r="BS2" s="193"/>
      <c r="BT2" s="193"/>
      <c r="BU2" s="193"/>
      <c r="BV2" s="193"/>
      <c r="BW2" s="193"/>
      <c r="BX2" s="193"/>
      <c r="BY2" s="193"/>
      <c r="BZ2" s="193"/>
      <c r="CA2" s="193"/>
      <c r="CB2" s="193"/>
      <c r="CC2" s="193"/>
      <c r="CD2" s="193"/>
      <c r="CE2" s="193"/>
      <c r="CF2" s="193"/>
      <c r="CG2" s="193"/>
      <c r="CH2" s="193"/>
      <c r="CI2" s="193"/>
      <c r="CJ2" s="193"/>
      <c r="CK2" s="193"/>
      <c r="CL2" s="193"/>
      <c r="CM2" s="193"/>
      <c r="CN2" s="193"/>
      <c r="CO2" s="193"/>
      <c r="CP2" s="193"/>
      <c r="CQ2" s="193"/>
      <c r="CR2" s="193"/>
      <c r="CS2" s="193"/>
      <c r="CT2" s="193"/>
      <c r="CU2" s="193"/>
      <c r="CV2" s="193"/>
      <c r="CW2" s="193"/>
      <c r="CX2" s="193"/>
      <c r="CY2" s="193"/>
      <c r="CZ2" s="193"/>
      <c r="DA2" s="193"/>
      <c r="DB2" s="193"/>
      <c r="DC2" s="193"/>
      <c r="DD2" s="193"/>
      <c r="DE2" s="193"/>
      <c r="DF2" s="193"/>
      <c r="DG2" s="193"/>
      <c r="DH2" s="193"/>
      <c r="DI2" s="193"/>
      <c r="DJ2" s="193"/>
      <c r="DK2" s="193"/>
      <c r="DL2" s="193"/>
      <c r="DM2" s="193"/>
      <c r="DN2" s="193"/>
      <c r="DO2" s="193"/>
      <c r="DP2" s="193"/>
      <c r="DQ2" s="193"/>
      <c r="DR2" s="193"/>
      <c r="DS2" s="193"/>
      <c r="DT2" s="193"/>
      <c r="DU2" s="193"/>
      <c r="DV2" s="193"/>
      <c r="DW2" s="193"/>
      <c r="DX2" s="193"/>
      <c r="DY2" s="193"/>
      <c r="DZ2" s="193"/>
      <c r="EA2" s="193"/>
      <c r="EB2" s="193"/>
      <c r="EC2" s="193"/>
      <c r="ED2" s="193"/>
      <c r="EE2" s="193"/>
      <c r="EF2" s="193"/>
      <c r="EG2" s="193"/>
      <c r="EH2" s="193"/>
      <c r="EI2" s="193"/>
      <c r="EJ2" s="193"/>
      <c r="EK2" s="193"/>
      <c r="EL2" s="193"/>
      <c r="EM2" s="193"/>
      <c r="EN2" s="193"/>
      <c r="EO2" s="193"/>
      <c r="EP2" s="193"/>
      <c r="EQ2" s="193"/>
      <c r="ER2" s="193"/>
      <c r="ES2" s="193"/>
      <c r="ET2" s="193"/>
      <c r="EU2" s="193"/>
      <c r="EV2" s="193"/>
      <c r="EW2" s="193"/>
      <c r="EX2" s="193"/>
      <c r="EY2" s="193"/>
      <c r="EZ2" s="193"/>
      <c r="FA2" s="193"/>
      <c r="FB2" s="193"/>
      <c r="FC2" s="193"/>
      <c r="FD2" s="193"/>
      <c r="FE2" s="193"/>
      <c r="FF2" s="193"/>
      <c r="FG2" s="193"/>
      <c r="FH2" s="193"/>
      <c r="FI2" s="193"/>
      <c r="FJ2" s="193"/>
      <c r="FK2" s="193"/>
      <c r="FL2" s="193"/>
      <c r="FM2" s="193"/>
      <c r="FN2" s="193"/>
      <c r="FO2" s="193"/>
      <c r="FP2" s="193"/>
      <c r="FQ2" s="193"/>
      <c r="FR2" s="193"/>
      <c r="FS2" s="193"/>
      <c r="FT2" s="193"/>
      <c r="FU2" s="193"/>
      <c r="FV2" s="193"/>
      <c r="FW2" s="193"/>
      <c r="FX2" s="193"/>
      <c r="FY2" s="193"/>
      <c r="FZ2" s="193"/>
      <c r="GA2" s="193"/>
      <c r="GB2" s="193"/>
      <c r="GC2" s="193"/>
      <c r="GD2" s="193"/>
      <c r="GE2" s="193"/>
      <c r="GF2" s="193"/>
      <c r="GG2" s="193"/>
      <c r="GH2" s="193"/>
      <c r="GI2" s="193"/>
      <c r="GJ2" s="193"/>
      <c r="GK2" s="193"/>
      <c r="GL2" s="193"/>
      <c r="GM2" s="193"/>
      <c r="GN2" s="193"/>
      <c r="GO2" s="193"/>
      <c r="GP2" s="193"/>
      <c r="GQ2" s="193"/>
      <c r="GR2" s="193"/>
      <c r="GS2" s="193"/>
      <c r="GT2" s="193"/>
      <c r="GU2" s="193"/>
      <c r="GV2" s="193"/>
      <c r="GW2" s="193"/>
      <c r="GX2" s="193"/>
      <c r="GY2" s="193"/>
      <c r="GZ2" s="193"/>
      <c r="HA2" s="193"/>
      <c r="HB2" s="193"/>
      <c r="HC2" s="193"/>
      <c r="HD2" s="193"/>
      <c r="HE2" s="193"/>
      <c r="HF2" s="193"/>
      <c r="HG2" s="193"/>
      <c r="HH2" s="193"/>
      <c r="HI2" s="193"/>
      <c r="HJ2" s="193"/>
      <c r="HK2" s="193"/>
      <c r="HL2" s="193"/>
      <c r="HM2" s="193"/>
      <c r="HN2" s="193"/>
      <c r="HO2" s="193"/>
      <c r="HP2" s="193"/>
      <c r="HQ2" s="193"/>
      <c r="HR2" s="193"/>
      <c r="HS2" s="193"/>
      <c r="HT2" s="193"/>
      <c r="HU2" s="193"/>
      <c r="HV2" s="193"/>
      <c r="HW2" s="193"/>
      <c r="HX2" s="193"/>
      <c r="HY2" s="193"/>
      <c r="HZ2" s="193"/>
      <c r="IA2" s="193"/>
      <c r="IB2" s="193"/>
      <c r="IC2" s="193"/>
      <c r="ID2" s="193"/>
      <c r="IE2" s="193"/>
      <c r="IF2" s="193"/>
      <c r="IG2" s="193"/>
      <c r="IH2" s="193"/>
      <c r="II2" s="193"/>
      <c r="IJ2" s="193"/>
      <c r="IK2" s="193"/>
      <c r="IL2" s="193"/>
      <c r="IM2" s="193"/>
      <c r="IN2" s="193"/>
      <c r="IO2" s="193"/>
      <c r="IP2" s="193"/>
      <c r="IQ2" s="193"/>
      <c r="IR2" s="193"/>
      <c r="IS2" s="193"/>
      <c r="IT2" s="193"/>
      <c r="IU2" s="193"/>
      <c r="IV2" s="193"/>
    </row>
    <row r="3" spans="1:256" ht="0.75" customHeight="1" x14ac:dyDescent="0.25">
      <c r="A3" s="189"/>
      <c r="B3" s="196"/>
      <c r="C3" s="196"/>
      <c r="D3" s="196"/>
      <c r="E3" s="196"/>
      <c r="F3" s="196"/>
      <c r="G3" s="196"/>
      <c r="H3" s="196"/>
      <c r="I3" s="196"/>
      <c r="J3" s="196"/>
      <c r="K3" s="196"/>
      <c r="L3" s="189"/>
    </row>
    <row r="4" spans="1:256" s="201" customFormat="1" ht="21" x14ac:dyDescent="0.25">
      <c r="A4" s="197"/>
      <c r="B4" s="198" t="s">
        <v>11</v>
      </c>
      <c r="C4" s="198"/>
      <c r="D4" s="199"/>
      <c r="E4" s="199"/>
      <c r="F4" s="199"/>
      <c r="G4" s="199"/>
      <c r="H4" s="199"/>
      <c r="I4" s="199"/>
      <c r="J4" s="199"/>
      <c r="K4" s="199"/>
      <c r="L4" s="197"/>
      <c r="M4" s="200"/>
      <c r="N4" s="200"/>
      <c r="O4" s="200"/>
      <c r="P4" s="200"/>
      <c r="Q4" s="200"/>
      <c r="R4" s="200"/>
      <c r="S4" s="200"/>
      <c r="T4" s="200"/>
      <c r="U4" s="200"/>
      <c r="V4" s="200"/>
      <c r="W4" s="200"/>
      <c r="X4" s="200"/>
      <c r="Y4" s="200"/>
      <c r="Z4" s="200"/>
      <c r="AA4" s="200"/>
      <c r="AB4" s="200"/>
      <c r="AC4" s="200"/>
      <c r="AD4" s="200"/>
      <c r="AE4" s="200"/>
      <c r="AF4" s="200"/>
      <c r="AG4" s="200"/>
      <c r="AH4" s="200"/>
      <c r="AI4" s="200"/>
      <c r="AJ4" s="200"/>
      <c r="AK4" s="200"/>
      <c r="AL4" s="200"/>
      <c r="AM4" s="200"/>
      <c r="AN4" s="200"/>
      <c r="AO4" s="200"/>
      <c r="AP4" s="200"/>
      <c r="AQ4" s="200"/>
      <c r="AR4" s="200"/>
      <c r="AS4" s="200"/>
      <c r="AT4" s="200"/>
      <c r="AU4" s="200"/>
      <c r="AV4" s="200"/>
      <c r="AW4" s="200"/>
      <c r="AX4" s="200"/>
      <c r="AY4" s="200"/>
      <c r="AZ4" s="200"/>
      <c r="BA4" s="200"/>
      <c r="BB4" s="200"/>
      <c r="BC4" s="200"/>
      <c r="BD4" s="200"/>
      <c r="BE4" s="200"/>
      <c r="BF4" s="200"/>
      <c r="BG4" s="200"/>
      <c r="BH4" s="200"/>
      <c r="BI4" s="200"/>
      <c r="BJ4" s="200"/>
      <c r="BK4" s="200"/>
      <c r="BL4" s="200"/>
      <c r="BM4" s="200"/>
      <c r="BN4" s="200"/>
      <c r="BO4" s="200"/>
      <c r="BP4" s="200"/>
      <c r="BQ4" s="200"/>
      <c r="BR4" s="200"/>
      <c r="BS4" s="200"/>
      <c r="BT4" s="200"/>
      <c r="BU4" s="200"/>
      <c r="BV4" s="200"/>
      <c r="BW4" s="200"/>
      <c r="BX4" s="200"/>
      <c r="BY4" s="200"/>
      <c r="BZ4" s="200"/>
      <c r="CA4" s="200"/>
      <c r="CB4" s="200"/>
      <c r="CC4" s="200"/>
      <c r="CD4" s="200"/>
      <c r="CE4" s="200"/>
      <c r="CF4" s="200"/>
      <c r="CG4" s="200"/>
      <c r="CH4" s="200"/>
      <c r="CI4" s="200"/>
      <c r="CJ4" s="200"/>
      <c r="CK4" s="200"/>
      <c r="CL4" s="200"/>
      <c r="CM4" s="200"/>
      <c r="CN4" s="200"/>
      <c r="CO4" s="200"/>
      <c r="CP4" s="200"/>
      <c r="CQ4" s="200"/>
      <c r="CR4" s="200"/>
      <c r="CS4" s="200"/>
      <c r="CT4" s="200"/>
      <c r="CU4" s="200"/>
      <c r="CV4" s="200"/>
      <c r="CW4" s="200"/>
      <c r="CX4" s="200"/>
      <c r="CY4" s="200"/>
      <c r="CZ4" s="200"/>
      <c r="DA4" s="200"/>
      <c r="DB4" s="200"/>
      <c r="DC4" s="200"/>
      <c r="DD4" s="200"/>
      <c r="DE4" s="200"/>
      <c r="DF4" s="200"/>
      <c r="DG4" s="200"/>
      <c r="DH4" s="200"/>
      <c r="DI4" s="200"/>
      <c r="DJ4" s="200"/>
      <c r="DK4" s="200"/>
      <c r="DL4" s="200"/>
      <c r="DM4" s="200"/>
      <c r="DN4" s="200"/>
      <c r="DO4" s="200"/>
      <c r="DP4" s="200"/>
      <c r="DQ4" s="200"/>
      <c r="DR4" s="200"/>
      <c r="DS4" s="200"/>
      <c r="DT4" s="200"/>
      <c r="DU4" s="200"/>
      <c r="DV4" s="200"/>
      <c r="DW4" s="200"/>
      <c r="DX4" s="200"/>
      <c r="DY4" s="200"/>
      <c r="DZ4" s="200"/>
      <c r="EA4" s="200"/>
      <c r="EB4" s="200"/>
      <c r="EC4" s="200"/>
      <c r="ED4" s="200"/>
      <c r="EE4" s="200"/>
      <c r="EF4" s="200"/>
      <c r="EG4" s="200"/>
      <c r="EH4" s="200"/>
      <c r="EI4" s="200"/>
      <c r="EJ4" s="200"/>
      <c r="EK4" s="200"/>
      <c r="EL4" s="200"/>
      <c r="EM4" s="200"/>
      <c r="EN4" s="200"/>
      <c r="EO4" s="200"/>
      <c r="EP4" s="200"/>
      <c r="EQ4" s="200"/>
      <c r="ER4" s="200"/>
      <c r="ES4" s="200"/>
      <c r="ET4" s="200"/>
      <c r="EU4" s="200"/>
      <c r="EV4" s="200"/>
      <c r="EW4" s="200"/>
      <c r="EX4" s="200"/>
      <c r="EY4" s="200"/>
      <c r="EZ4" s="200"/>
      <c r="FA4" s="200"/>
      <c r="FB4" s="200"/>
      <c r="FC4" s="200"/>
      <c r="FD4" s="200"/>
      <c r="FE4" s="200"/>
      <c r="FF4" s="200"/>
      <c r="FG4" s="200"/>
      <c r="FH4" s="200"/>
      <c r="FI4" s="200"/>
      <c r="FJ4" s="200"/>
      <c r="FK4" s="200"/>
      <c r="FL4" s="200"/>
      <c r="FM4" s="200"/>
      <c r="FN4" s="200"/>
      <c r="FO4" s="200"/>
      <c r="FP4" s="200"/>
      <c r="FQ4" s="200"/>
      <c r="FR4" s="200"/>
      <c r="FS4" s="200"/>
      <c r="FT4" s="200"/>
      <c r="FU4" s="200"/>
      <c r="FV4" s="200"/>
      <c r="FW4" s="200"/>
      <c r="FX4" s="200"/>
      <c r="FY4" s="200"/>
      <c r="FZ4" s="200"/>
      <c r="GA4" s="200"/>
      <c r="GB4" s="200"/>
      <c r="GC4" s="200"/>
      <c r="GD4" s="200"/>
      <c r="GE4" s="200"/>
      <c r="GF4" s="200"/>
      <c r="GG4" s="200"/>
      <c r="GH4" s="200"/>
      <c r="GI4" s="200"/>
      <c r="GJ4" s="200"/>
      <c r="GK4" s="200"/>
      <c r="GL4" s="200"/>
      <c r="GM4" s="200"/>
      <c r="GN4" s="200"/>
      <c r="GO4" s="200"/>
      <c r="GP4" s="200"/>
      <c r="GQ4" s="200"/>
      <c r="GR4" s="200"/>
      <c r="GS4" s="200"/>
      <c r="GT4" s="200"/>
      <c r="GU4" s="200"/>
      <c r="GV4" s="200"/>
      <c r="GW4" s="200"/>
      <c r="GX4" s="200"/>
      <c r="GY4" s="200"/>
      <c r="GZ4" s="200"/>
      <c r="HA4" s="200"/>
      <c r="HB4" s="200"/>
      <c r="HC4" s="200"/>
      <c r="HD4" s="200"/>
      <c r="HE4" s="200"/>
      <c r="HF4" s="200"/>
      <c r="HG4" s="200"/>
      <c r="HH4" s="200"/>
      <c r="HI4" s="200"/>
      <c r="HJ4" s="200"/>
      <c r="HK4" s="200"/>
      <c r="HL4" s="200"/>
      <c r="HM4" s="200"/>
      <c r="HN4" s="200"/>
      <c r="HO4" s="200"/>
      <c r="HP4" s="200"/>
      <c r="HQ4" s="200"/>
      <c r="HR4" s="200"/>
      <c r="HS4" s="200"/>
      <c r="HT4" s="200"/>
      <c r="HU4" s="200"/>
      <c r="HV4" s="200"/>
      <c r="HW4" s="200"/>
      <c r="HX4" s="200"/>
      <c r="HY4" s="200"/>
      <c r="HZ4" s="200"/>
      <c r="IA4" s="200"/>
      <c r="IB4" s="200"/>
      <c r="IC4" s="200"/>
      <c r="ID4" s="200"/>
      <c r="IE4" s="200"/>
      <c r="IF4" s="200"/>
      <c r="IG4" s="200"/>
      <c r="IH4" s="200"/>
      <c r="II4" s="200"/>
      <c r="IJ4" s="200"/>
      <c r="IK4" s="200"/>
      <c r="IL4" s="200"/>
      <c r="IM4" s="200"/>
      <c r="IN4" s="200"/>
      <c r="IO4" s="200"/>
      <c r="IP4" s="200"/>
      <c r="IQ4" s="200"/>
      <c r="IR4" s="200"/>
      <c r="IS4" s="200"/>
      <c r="IT4" s="200"/>
      <c r="IU4" s="200"/>
      <c r="IV4" s="200"/>
    </row>
    <row r="5" spans="1:256" ht="0.75" customHeight="1" x14ac:dyDescent="0.25">
      <c r="B5" s="202"/>
      <c r="C5" s="202"/>
      <c r="D5" s="196"/>
      <c r="E5" s="196"/>
      <c r="F5" s="196"/>
      <c r="G5" s="196"/>
      <c r="H5" s="196"/>
      <c r="I5" s="196"/>
      <c r="J5" s="196"/>
      <c r="K5" s="196"/>
      <c r="L5" s="189"/>
    </row>
    <row r="6" spans="1:256" s="195" customFormat="1" ht="1.5" customHeight="1" x14ac:dyDescent="0.25">
      <c r="A6" s="193"/>
      <c r="B6" s="203"/>
      <c r="C6" s="203"/>
      <c r="D6" s="194"/>
      <c r="E6" s="194"/>
      <c r="F6" s="194"/>
      <c r="G6" s="194"/>
      <c r="H6" s="194"/>
      <c r="I6" s="194"/>
      <c r="J6" s="194"/>
      <c r="K6" s="194"/>
      <c r="L6" s="189"/>
      <c r="M6" s="193"/>
      <c r="N6" s="193"/>
      <c r="O6" s="193"/>
      <c r="P6" s="193"/>
      <c r="Q6" s="193"/>
      <c r="R6" s="193"/>
      <c r="S6" s="193"/>
      <c r="T6" s="193"/>
      <c r="U6" s="193"/>
      <c r="V6" s="193"/>
      <c r="W6" s="193"/>
      <c r="X6" s="193"/>
      <c r="Y6" s="193"/>
      <c r="Z6" s="193"/>
      <c r="AA6" s="193"/>
      <c r="AB6" s="193"/>
      <c r="AC6" s="193"/>
      <c r="AD6" s="193"/>
      <c r="AE6" s="193"/>
      <c r="AF6" s="193"/>
      <c r="AG6" s="193"/>
      <c r="AH6" s="193"/>
      <c r="AI6" s="193"/>
      <c r="AJ6" s="193"/>
      <c r="AK6" s="193"/>
      <c r="AL6" s="193"/>
      <c r="AM6" s="193"/>
      <c r="AN6" s="193"/>
      <c r="AO6" s="193"/>
      <c r="AP6" s="193"/>
      <c r="AQ6" s="193"/>
      <c r="AR6" s="193"/>
      <c r="AS6" s="193"/>
      <c r="AT6" s="193"/>
      <c r="AU6" s="193"/>
      <c r="AV6" s="193"/>
      <c r="AW6" s="193"/>
      <c r="AX6" s="193"/>
      <c r="AY6" s="193"/>
      <c r="AZ6" s="193"/>
      <c r="BA6" s="193"/>
      <c r="BB6" s="193"/>
      <c r="BC6" s="193"/>
      <c r="BD6" s="193"/>
      <c r="BE6" s="193"/>
      <c r="BF6" s="193"/>
      <c r="BG6" s="193"/>
      <c r="BH6" s="193"/>
      <c r="BI6" s="193"/>
      <c r="BJ6" s="193"/>
      <c r="BK6" s="193"/>
      <c r="BL6" s="193"/>
      <c r="BM6" s="193"/>
      <c r="BN6" s="193"/>
      <c r="BO6" s="193"/>
      <c r="BP6" s="193"/>
      <c r="BQ6" s="193"/>
      <c r="BR6" s="193"/>
      <c r="BS6" s="193"/>
      <c r="BT6" s="193"/>
      <c r="BU6" s="193"/>
      <c r="BV6" s="193"/>
      <c r="BW6" s="193"/>
      <c r="BX6" s="193"/>
      <c r="BY6" s="193"/>
      <c r="BZ6" s="193"/>
      <c r="CA6" s="193"/>
      <c r="CB6" s="193"/>
      <c r="CC6" s="193"/>
      <c r="CD6" s="193"/>
      <c r="CE6" s="193"/>
      <c r="CF6" s="193"/>
      <c r="CG6" s="193"/>
      <c r="CH6" s="193"/>
      <c r="CI6" s="193"/>
      <c r="CJ6" s="193"/>
      <c r="CK6" s="193"/>
      <c r="CL6" s="193"/>
      <c r="CM6" s="193"/>
      <c r="CN6" s="193"/>
      <c r="CO6" s="193"/>
      <c r="CP6" s="193"/>
      <c r="CQ6" s="193"/>
      <c r="CR6" s="193"/>
      <c r="CS6" s="193"/>
      <c r="CT6" s="193"/>
      <c r="CU6" s="193"/>
      <c r="CV6" s="193"/>
      <c r="CW6" s="193"/>
      <c r="CX6" s="193"/>
      <c r="CY6" s="193"/>
      <c r="CZ6" s="193"/>
      <c r="DA6" s="193"/>
      <c r="DB6" s="193"/>
      <c r="DC6" s="193"/>
      <c r="DD6" s="193"/>
      <c r="DE6" s="193"/>
      <c r="DF6" s="193"/>
      <c r="DG6" s="193"/>
      <c r="DH6" s="193"/>
      <c r="DI6" s="193"/>
      <c r="DJ6" s="193"/>
      <c r="DK6" s="193"/>
      <c r="DL6" s="193"/>
      <c r="DM6" s="193"/>
      <c r="DN6" s="193"/>
      <c r="DO6" s="193"/>
      <c r="DP6" s="193"/>
      <c r="DQ6" s="193"/>
      <c r="DR6" s="193"/>
      <c r="DS6" s="193"/>
      <c r="DT6" s="193"/>
      <c r="DU6" s="193"/>
      <c r="DV6" s="193"/>
      <c r="DW6" s="193"/>
      <c r="DX6" s="193"/>
      <c r="DY6" s="193"/>
      <c r="DZ6" s="193"/>
      <c r="EA6" s="193"/>
      <c r="EB6" s="193"/>
      <c r="EC6" s="193"/>
      <c r="ED6" s="193"/>
      <c r="EE6" s="193"/>
      <c r="EF6" s="193"/>
      <c r="EG6" s="193"/>
      <c r="EH6" s="193"/>
      <c r="EI6" s="193"/>
      <c r="EJ6" s="193"/>
      <c r="EK6" s="193"/>
      <c r="EL6" s="193"/>
      <c r="EM6" s="193"/>
      <c r="EN6" s="193"/>
      <c r="EO6" s="193"/>
      <c r="EP6" s="193"/>
      <c r="EQ6" s="193"/>
      <c r="ER6" s="193"/>
      <c r="ES6" s="193"/>
      <c r="ET6" s="193"/>
      <c r="EU6" s="193"/>
      <c r="EV6" s="193"/>
      <c r="EW6" s="193"/>
      <c r="EX6" s="193"/>
      <c r="EY6" s="193"/>
      <c r="EZ6" s="193"/>
      <c r="FA6" s="193"/>
      <c r="FB6" s="193"/>
      <c r="FC6" s="193"/>
      <c r="FD6" s="193"/>
      <c r="FE6" s="193"/>
      <c r="FF6" s="193"/>
      <c r="FG6" s="193"/>
      <c r="FH6" s="193"/>
      <c r="FI6" s="193"/>
      <c r="FJ6" s="193"/>
      <c r="FK6" s="193"/>
      <c r="FL6" s="193"/>
      <c r="FM6" s="193"/>
      <c r="FN6" s="193"/>
      <c r="FO6" s="193"/>
      <c r="FP6" s="193"/>
      <c r="FQ6" s="193"/>
      <c r="FR6" s="193"/>
      <c r="FS6" s="193"/>
      <c r="FT6" s="193"/>
      <c r="FU6" s="193"/>
      <c r="FV6" s="193"/>
      <c r="FW6" s="193"/>
      <c r="FX6" s="193"/>
      <c r="FY6" s="193"/>
      <c r="FZ6" s="193"/>
      <c r="GA6" s="193"/>
      <c r="GB6" s="193"/>
      <c r="GC6" s="193"/>
      <c r="GD6" s="193"/>
      <c r="GE6" s="193"/>
      <c r="GF6" s="193"/>
      <c r="GG6" s="193"/>
      <c r="GH6" s="193"/>
      <c r="GI6" s="193"/>
      <c r="GJ6" s="193"/>
      <c r="GK6" s="193"/>
      <c r="GL6" s="193"/>
      <c r="GM6" s="193"/>
      <c r="GN6" s="193"/>
      <c r="GO6" s="193"/>
      <c r="GP6" s="193"/>
      <c r="GQ6" s="193"/>
      <c r="GR6" s="193"/>
      <c r="GS6" s="193"/>
      <c r="GT6" s="193"/>
      <c r="GU6" s="193"/>
      <c r="GV6" s="193"/>
      <c r="GW6" s="193"/>
      <c r="GX6" s="193"/>
      <c r="GY6" s="193"/>
      <c r="GZ6" s="193"/>
      <c r="HA6" s="193"/>
      <c r="HB6" s="193"/>
      <c r="HC6" s="193"/>
      <c r="HD6" s="193"/>
      <c r="HE6" s="193"/>
      <c r="HF6" s="193"/>
      <c r="HG6" s="193"/>
      <c r="HH6" s="193"/>
      <c r="HI6" s="193"/>
      <c r="HJ6" s="193"/>
      <c r="HK6" s="193"/>
      <c r="HL6" s="193"/>
      <c r="HM6" s="193"/>
      <c r="HN6" s="193"/>
      <c r="HO6" s="193"/>
      <c r="HP6" s="193"/>
      <c r="HQ6" s="193"/>
      <c r="HR6" s="193"/>
      <c r="HS6" s="193"/>
      <c r="HT6" s="193"/>
      <c r="HU6" s="193"/>
      <c r="HV6" s="193"/>
      <c r="HW6" s="193"/>
      <c r="HX6" s="193"/>
      <c r="HY6" s="193"/>
      <c r="HZ6" s="193"/>
      <c r="IA6" s="193"/>
      <c r="IB6" s="193"/>
      <c r="IC6" s="193"/>
      <c r="ID6" s="193"/>
      <c r="IE6" s="193"/>
      <c r="IF6" s="193"/>
      <c r="IG6" s="193"/>
      <c r="IH6" s="193"/>
      <c r="II6" s="193"/>
      <c r="IJ6" s="193"/>
      <c r="IK6" s="193"/>
      <c r="IL6" s="193"/>
      <c r="IM6" s="193"/>
      <c r="IN6" s="193"/>
      <c r="IO6" s="193"/>
      <c r="IP6" s="193"/>
      <c r="IQ6" s="193"/>
      <c r="IR6" s="193"/>
      <c r="IS6" s="193"/>
      <c r="IT6" s="193"/>
      <c r="IU6" s="193"/>
      <c r="IV6" s="193"/>
    </row>
    <row r="7" spans="1:256" ht="12.75" customHeight="1" x14ac:dyDescent="0.25">
      <c r="B7" s="204" t="s">
        <v>10</v>
      </c>
      <c r="C7" s="204"/>
      <c r="D7" s="196"/>
      <c r="E7" s="196"/>
      <c r="F7" s="196"/>
      <c r="G7" s="196"/>
      <c r="H7" s="196"/>
      <c r="I7" s="196"/>
      <c r="J7" s="196"/>
      <c r="K7" s="196"/>
      <c r="L7" s="189"/>
    </row>
    <row r="8" spans="1:256" ht="12.75" customHeight="1" x14ac:dyDescent="0.25">
      <c r="C8" s="205"/>
      <c r="D8" s="206"/>
      <c r="E8" s="206"/>
      <c r="F8" s="206"/>
      <c r="G8" s="206"/>
      <c r="H8" s="206"/>
      <c r="I8" s="206"/>
      <c r="J8" s="206"/>
      <c r="K8" s="206"/>
      <c r="L8" s="189"/>
    </row>
    <row r="9" spans="1:256" s="252" customFormat="1" ht="15.75" x14ac:dyDescent="0.25">
      <c r="A9" s="211"/>
      <c r="B9" s="212"/>
      <c r="C9" s="247"/>
      <c r="D9" s="248" t="s">
        <v>9</v>
      </c>
      <c r="E9" s="272" t="s">
        <v>93</v>
      </c>
      <c r="F9" s="272"/>
      <c r="G9" s="272"/>
      <c r="H9" s="272"/>
      <c r="I9" s="272"/>
      <c r="J9" s="272"/>
      <c r="K9" s="272"/>
      <c r="L9" s="249"/>
      <c r="M9" s="250"/>
      <c r="N9" s="249"/>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251"/>
      <c r="BU9" s="251"/>
      <c r="BV9" s="251"/>
      <c r="BW9" s="251"/>
      <c r="BX9" s="251"/>
      <c r="BY9" s="251"/>
      <c r="BZ9" s="251"/>
      <c r="CA9" s="251"/>
      <c r="CB9" s="251"/>
      <c r="CC9" s="251"/>
      <c r="CD9" s="251"/>
      <c r="CE9" s="251"/>
      <c r="CF9" s="251"/>
      <c r="CG9" s="251"/>
      <c r="CH9" s="251"/>
      <c r="CI9" s="251"/>
      <c r="CJ9" s="251"/>
      <c r="CK9" s="251"/>
      <c r="CL9" s="251"/>
      <c r="CM9" s="251"/>
      <c r="CN9" s="251"/>
      <c r="CO9" s="251"/>
      <c r="CP9" s="251"/>
      <c r="CQ9" s="251"/>
      <c r="CR9" s="251"/>
      <c r="CS9" s="251"/>
      <c r="CT9" s="251"/>
      <c r="CU9" s="251"/>
      <c r="CV9" s="251"/>
      <c r="CW9" s="251"/>
      <c r="CX9" s="251"/>
      <c r="CY9" s="251"/>
      <c r="CZ9" s="251"/>
      <c r="DA9" s="251"/>
      <c r="DB9" s="251"/>
      <c r="DC9" s="251"/>
      <c r="DD9" s="251"/>
      <c r="DE9" s="251"/>
      <c r="DF9" s="251"/>
      <c r="DG9" s="251"/>
      <c r="DH9" s="251"/>
      <c r="DI9" s="251"/>
      <c r="DJ9" s="251"/>
      <c r="DK9" s="251"/>
      <c r="DL9" s="251"/>
      <c r="DM9" s="251"/>
      <c r="DN9" s="251"/>
      <c r="DO9" s="251"/>
      <c r="DP9" s="251"/>
      <c r="DQ9" s="251"/>
      <c r="DR9" s="251"/>
      <c r="DS9" s="251"/>
      <c r="DT9" s="251"/>
      <c r="DU9" s="251"/>
      <c r="DV9" s="251"/>
      <c r="DW9" s="251"/>
      <c r="DX9" s="251"/>
      <c r="DY9" s="251"/>
      <c r="DZ9" s="251"/>
      <c r="EA9" s="251"/>
      <c r="EB9" s="251"/>
      <c r="EC9" s="251"/>
      <c r="ED9" s="251"/>
      <c r="EE9" s="251"/>
      <c r="EF9" s="251"/>
      <c r="EG9" s="251"/>
      <c r="EH9" s="251"/>
      <c r="EI9" s="251"/>
      <c r="EJ9" s="251"/>
      <c r="EK9" s="251"/>
      <c r="EL9" s="251"/>
      <c r="EM9" s="251"/>
      <c r="EN9" s="251"/>
      <c r="EO9" s="251"/>
      <c r="EP9" s="251"/>
      <c r="EQ9" s="251"/>
      <c r="ER9" s="251"/>
      <c r="ES9" s="251"/>
      <c r="ET9" s="251"/>
      <c r="EU9" s="251"/>
      <c r="EV9" s="251"/>
      <c r="EW9" s="251"/>
      <c r="EX9" s="251"/>
      <c r="EY9" s="251"/>
      <c r="EZ9" s="251"/>
      <c r="FA9" s="251"/>
      <c r="FB9" s="251"/>
      <c r="FC9" s="251"/>
      <c r="FD9" s="251"/>
      <c r="FE9" s="251"/>
      <c r="FF9" s="251"/>
      <c r="FG9" s="251"/>
      <c r="FH9" s="251"/>
      <c r="FI9" s="251"/>
      <c r="FJ9" s="251"/>
      <c r="FK9" s="251"/>
      <c r="FL9" s="251"/>
      <c r="FM9" s="251"/>
      <c r="FN9" s="251"/>
      <c r="FO9" s="251"/>
      <c r="FP9" s="251"/>
      <c r="FQ9" s="251"/>
      <c r="FR9" s="251"/>
      <c r="FS9" s="251"/>
      <c r="FT9" s="251"/>
      <c r="FU9" s="251"/>
      <c r="FV9" s="251"/>
      <c r="FW9" s="251"/>
      <c r="FX9" s="251"/>
      <c r="FY9" s="251"/>
      <c r="FZ9" s="251"/>
      <c r="GA9" s="251"/>
      <c r="GB9" s="251"/>
      <c r="GC9" s="251"/>
      <c r="GD9" s="251"/>
      <c r="GE9" s="251"/>
      <c r="GF9" s="251"/>
      <c r="GG9" s="251"/>
      <c r="GH9" s="251"/>
      <c r="GI9" s="251"/>
      <c r="GJ9" s="251"/>
      <c r="GK9" s="251"/>
      <c r="GL9" s="251"/>
      <c r="GM9" s="251"/>
      <c r="GN9" s="251"/>
      <c r="GO9" s="251"/>
      <c r="GP9" s="251"/>
      <c r="GQ9" s="251"/>
      <c r="GR9" s="251"/>
      <c r="GS9" s="251"/>
      <c r="GT9" s="251"/>
      <c r="GU9" s="251"/>
      <c r="GV9" s="251"/>
      <c r="GW9" s="251"/>
      <c r="GX9" s="251"/>
      <c r="GY9" s="251"/>
      <c r="GZ9" s="251"/>
      <c r="HA9" s="251"/>
      <c r="HB9" s="251"/>
      <c r="HC9" s="251"/>
      <c r="HD9" s="251"/>
      <c r="HE9" s="251"/>
      <c r="HF9" s="251"/>
      <c r="HG9" s="251"/>
      <c r="HH9" s="251"/>
      <c r="HI9" s="251"/>
      <c r="HJ9" s="251"/>
      <c r="HK9" s="251"/>
      <c r="HL9" s="251"/>
      <c r="HM9" s="251"/>
      <c r="HN9" s="251"/>
      <c r="HO9" s="251"/>
      <c r="HP9" s="251"/>
      <c r="HQ9" s="251"/>
      <c r="HR9" s="251"/>
      <c r="HS9" s="251"/>
      <c r="HT9" s="251"/>
      <c r="HU9" s="251"/>
      <c r="HV9" s="251"/>
      <c r="HW9" s="251"/>
      <c r="HX9" s="251"/>
      <c r="HY9" s="251"/>
      <c r="HZ9" s="251"/>
      <c r="IA9" s="251"/>
      <c r="IB9" s="251"/>
      <c r="IC9" s="251"/>
      <c r="ID9" s="251"/>
      <c r="IE9" s="251"/>
      <c r="IF9" s="251"/>
      <c r="IG9" s="251"/>
      <c r="IH9" s="251"/>
      <c r="II9" s="251"/>
      <c r="IJ9" s="251"/>
      <c r="IK9" s="251"/>
      <c r="IL9" s="251"/>
      <c r="IM9" s="251"/>
      <c r="IN9" s="251"/>
      <c r="IO9" s="251"/>
      <c r="IP9" s="251"/>
      <c r="IQ9" s="251"/>
      <c r="IR9" s="251"/>
      <c r="IS9" s="251"/>
      <c r="IT9" s="251"/>
      <c r="IU9" s="251"/>
      <c r="IV9" s="251"/>
    </row>
    <row r="10" spans="1:256" s="252" customFormat="1" ht="15.75" x14ac:dyDescent="0.25">
      <c r="A10" s="211"/>
      <c r="B10" s="212"/>
      <c r="C10" s="247"/>
      <c r="D10" s="248"/>
      <c r="E10" s="272"/>
      <c r="F10" s="272"/>
      <c r="G10" s="272"/>
      <c r="H10" s="272"/>
      <c r="I10" s="272"/>
      <c r="J10" s="272"/>
      <c r="K10" s="272"/>
      <c r="L10" s="249"/>
      <c r="M10" s="249"/>
      <c r="N10" s="249"/>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1"/>
      <c r="AY10" s="251"/>
      <c r="AZ10" s="251"/>
      <c r="BA10" s="251"/>
      <c r="BB10" s="251"/>
      <c r="BC10" s="251"/>
      <c r="BD10" s="251"/>
      <c r="BE10" s="251"/>
      <c r="BF10" s="251"/>
      <c r="BG10" s="251"/>
      <c r="BH10" s="251"/>
      <c r="BI10" s="251"/>
      <c r="BJ10" s="251"/>
      <c r="BK10" s="251"/>
      <c r="BL10" s="251"/>
      <c r="BM10" s="251"/>
      <c r="BN10" s="251"/>
      <c r="BO10" s="251"/>
      <c r="BP10" s="251"/>
      <c r="BQ10" s="251"/>
      <c r="BR10" s="251"/>
      <c r="BS10" s="251"/>
      <c r="BT10" s="251"/>
      <c r="BU10" s="251"/>
      <c r="BV10" s="251"/>
      <c r="BW10" s="251"/>
      <c r="BX10" s="251"/>
      <c r="BY10" s="251"/>
      <c r="BZ10" s="251"/>
      <c r="CA10" s="251"/>
      <c r="CB10" s="251"/>
      <c r="CC10" s="251"/>
      <c r="CD10" s="251"/>
      <c r="CE10" s="251"/>
      <c r="CF10" s="251"/>
      <c r="CG10" s="251"/>
      <c r="CH10" s="251"/>
      <c r="CI10" s="251"/>
      <c r="CJ10" s="251"/>
      <c r="CK10" s="251"/>
      <c r="CL10" s="251"/>
      <c r="CM10" s="251"/>
      <c r="CN10" s="251"/>
      <c r="CO10" s="251"/>
      <c r="CP10" s="251"/>
      <c r="CQ10" s="251"/>
      <c r="CR10" s="251"/>
      <c r="CS10" s="251"/>
      <c r="CT10" s="251"/>
      <c r="CU10" s="251"/>
      <c r="CV10" s="251"/>
      <c r="CW10" s="251"/>
      <c r="CX10" s="251"/>
      <c r="CY10" s="251"/>
      <c r="CZ10" s="251"/>
      <c r="DA10" s="251"/>
      <c r="DB10" s="251"/>
      <c r="DC10" s="251"/>
      <c r="DD10" s="251"/>
      <c r="DE10" s="251"/>
      <c r="DF10" s="251"/>
      <c r="DG10" s="251"/>
      <c r="DH10" s="251"/>
      <c r="DI10" s="251"/>
      <c r="DJ10" s="251"/>
      <c r="DK10" s="251"/>
      <c r="DL10" s="251"/>
      <c r="DM10" s="251"/>
      <c r="DN10" s="251"/>
      <c r="DO10" s="251"/>
      <c r="DP10" s="251"/>
      <c r="DQ10" s="251"/>
      <c r="DR10" s="251"/>
      <c r="DS10" s="251"/>
      <c r="DT10" s="251"/>
      <c r="DU10" s="251"/>
      <c r="DV10" s="251"/>
      <c r="DW10" s="251"/>
      <c r="DX10" s="251"/>
      <c r="DY10" s="251"/>
      <c r="DZ10" s="251"/>
      <c r="EA10" s="251"/>
      <c r="EB10" s="251"/>
      <c r="EC10" s="251"/>
      <c r="ED10" s="251"/>
      <c r="EE10" s="251"/>
      <c r="EF10" s="251"/>
      <c r="EG10" s="251"/>
      <c r="EH10" s="251"/>
      <c r="EI10" s="251"/>
      <c r="EJ10" s="251"/>
      <c r="EK10" s="251"/>
      <c r="EL10" s="251"/>
      <c r="EM10" s="251"/>
      <c r="EN10" s="251"/>
      <c r="EO10" s="251"/>
      <c r="EP10" s="251"/>
      <c r="EQ10" s="251"/>
      <c r="ER10" s="251"/>
      <c r="ES10" s="251"/>
      <c r="ET10" s="251"/>
      <c r="EU10" s="251"/>
      <c r="EV10" s="251"/>
      <c r="EW10" s="251"/>
      <c r="EX10" s="251"/>
      <c r="EY10" s="251"/>
      <c r="EZ10" s="251"/>
      <c r="FA10" s="251"/>
      <c r="FB10" s="251"/>
      <c r="FC10" s="251"/>
      <c r="FD10" s="251"/>
      <c r="FE10" s="251"/>
      <c r="FF10" s="251"/>
      <c r="FG10" s="251"/>
      <c r="FH10" s="251"/>
      <c r="FI10" s="251"/>
      <c r="FJ10" s="251"/>
      <c r="FK10" s="251"/>
      <c r="FL10" s="251"/>
      <c r="FM10" s="251"/>
      <c r="FN10" s="251"/>
      <c r="FO10" s="251"/>
      <c r="FP10" s="251"/>
      <c r="FQ10" s="251"/>
      <c r="FR10" s="251"/>
      <c r="FS10" s="251"/>
      <c r="FT10" s="251"/>
      <c r="FU10" s="251"/>
      <c r="FV10" s="251"/>
      <c r="FW10" s="251"/>
      <c r="FX10" s="251"/>
      <c r="FY10" s="251"/>
      <c r="FZ10" s="251"/>
      <c r="GA10" s="251"/>
      <c r="GB10" s="251"/>
      <c r="GC10" s="251"/>
      <c r="GD10" s="251"/>
      <c r="GE10" s="251"/>
      <c r="GF10" s="251"/>
      <c r="GG10" s="251"/>
      <c r="GH10" s="251"/>
      <c r="GI10" s="251"/>
      <c r="GJ10" s="251"/>
      <c r="GK10" s="251"/>
      <c r="GL10" s="251"/>
      <c r="GM10" s="251"/>
      <c r="GN10" s="251"/>
      <c r="GO10" s="251"/>
      <c r="GP10" s="251"/>
      <c r="GQ10" s="251"/>
      <c r="GR10" s="251"/>
      <c r="GS10" s="251"/>
      <c r="GT10" s="251"/>
      <c r="GU10" s="251"/>
      <c r="GV10" s="251"/>
      <c r="GW10" s="251"/>
      <c r="GX10" s="251"/>
      <c r="GY10" s="251"/>
      <c r="GZ10" s="251"/>
      <c r="HA10" s="251"/>
      <c r="HB10" s="251"/>
      <c r="HC10" s="251"/>
      <c r="HD10" s="251"/>
      <c r="HE10" s="251"/>
      <c r="HF10" s="251"/>
      <c r="HG10" s="251"/>
      <c r="HH10" s="251"/>
      <c r="HI10" s="251"/>
      <c r="HJ10" s="251"/>
      <c r="HK10" s="251"/>
      <c r="HL10" s="251"/>
      <c r="HM10" s="251"/>
      <c r="HN10" s="251"/>
      <c r="HO10" s="251"/>
      <c r="HP10" s="251"/>
      <c r="HQ10" s="251"/>
      <c r="HR10" s="251"/>
      <c r="HS10" s="251"/>
      <c r="HT10" s="251"/>
      <c r="HU10" s="251"/>
      <c r="HV10" s="251"/>
      <c r="HW10" s="251"/>
      <c r="HX10" s="251"/>
      <c r="HY10" s="251"/>
      <c r="HZ10" s="251"/>
      <c r="IA10" s="251"/>
      <c r="IB10" s="251"/>
      <c r="IC10" s="251"/>
      <c r="ID10" s="251"/>
      <c r="IE10" s="251"/>
      <c r="IF10" s="251"/>
      <c r="IG10" s="251"/>
      <c r="IH10" s="251"/>
      <c r="II10" s="251"/>
      <c r="IJ10" s="251"/>
      <c r="IK10" s="251"/>
      <c r="IL10" s="251"/>
      <c r="IM10" s="251"/>
      <c r="IN10" s="251"/>
      <c r="IO10" s="251"/>
      <c r="IP10" s="251"/>
      <c r="IQ10" s="251"/>
      <c r="IR10" s="251"/>
      <c r="IS10" s="251"/>
      <c r="IT10" s="251"/>
      <c r="IU10" s="251"/>
      <c r="IV10" s="251"/>
    </row>
    <row r="11" spans="1:256" s="252" customFormat="1" ht="9" customHeight="1" x14ac:dyDescent="0.25">
      <c r="A11" s="211"/>
      <c r="B11" s="212"/>
      <c r="C11" s="247"/>
      <c r="D11" s="248"/>
      <c r="E11" s="1"/>
      <c r="F11" s="1"/>
      <c r="G11" s="1"/>
      <c r="H11" s="1"/>
      <c r="I11" s="1"/>
      <c r="J11" s="1"/>
      <c r="K11" s="1"/>
      <c r="L11" s="249"/>
      <c r="M11" s="249"/>
      <c r="N11" s="249"/>
      <c r="O11" s="251"/>
      <c r="P11" s="251"/>
      <c r="Q11" s="251"/>
      <c r="R11" s="251"/>
      <c r="S11" s="251"/>
      <c r="T11" s="251"/>
      <c r="U11" s="251"/>
      <c r="V11" s="251"/>
      <c r="W11" s="251"/>
      <c r="X11" s="251"/>
      <c r="Y11" s="251"/>
      <c r="Z11" s="251"/>
      <c r="AA11" s="251"/>
      <c r="AB11" s="251"/>
      <c r="AC11" s="251"/>
      <c r="AD11" s="251"/>
      <c r="AE11" s="251"/>
      <c r="AF11" s="251"/>
      <c r="AG11" s="251"/>
      <c r="AH11" s="251"/>
      <c r="AI11" s="251"/>
      <c r="AJ11" s="251"/>
      <c r="AK11" s="251"/>
      <c r="AL11" s="251"/>
      <c r="AM11" s="251"/>
      <c r="AN11" s="251"/>
      <c r="AO11" s="251"/>
      <c r="AP11" s="251"/>
      <c r="AQ11" s="251"/>
      <c r="AR11" s="251"/>
      <c r="AS11" s="251"/>
      <c r="AT11" s="251"/>
      <c r="AU11" s="251"/>
      <c r="AV11" s="251"/>
      <c r="AW11" s="251"/>
      <c r="AX11" s="251"/>
      <c r="AY11" s="251"/>
      <c r="AZ11" s="251"/>
      <c r="BA11" s="251"/>
      <c r="BB11" s="251"/>
      <c r="BC11" s="251"/>
      <c r="BD11" s="251"/>
      <c r="BE11" s="251"/>
      <c r="BF11" s="251"/>
      <c r="BG11" s="251"/>
      <c r="BH11" s="251"/>
      <c r="BI11" s="251"/>
      <c r="BJ11" s="251"/>
      <c r="BK11" s="251"/>
      <c r="BL11" s="251"/>
      <c r="BM11" s="251"/>
      <c r="BN11" s="251"/>
      <c r="BO11" s="251"/>
      <c r="BP11" s="251"/>
      <c r="BQ11" s="251"/>
      <c r="BR11" s="251"/>
      <c r="BS11" s="251"/>
      <c r="BT11" s="251"/>
      <c r="BU11" s="251"/>
      <c r="BV11" s="251"/>
      <c r="BW11" s="251"/>
      <c r="BX11" s="251"/>
      <c r="BY11" s="251"/>
      <c r="BZ11" s="251"/>
      <c r="CA11" s="251"/>
      <c r="CB11" s="251"/>
      <c r="CC11" s="251"/>
      <c r="CD11" s="251"/>
      <c r="CE11" s="251"/>
      <c r="CF11" s="251"/>
      <c r="CG11" s="251"/>
      <c r="CH11" s="251"/>
      <c r="CI11" s="251"/>
      <c r="CJ11" s="251"/>
      <c r="CK11" s="251"/>
      <c r="CL11" s="251"/>
      <c r="CM11" s="251"/>
      <c r="CN11" s="251"/>
      <c r="CO11" s="251"/>
      <c r="CP11" s="251"/>
      <c r="CQ11" s="251"/>
      <c r="CR11" s="251"/>
      <c r="CS11" s="251"/>
      <c r="CT11" s="251"/>
      <c r="CU11" s="251"/>
      <c r="CV11" s="251"/>
      <c r="CW11" s="251"/>
      <c r="CX11" s="251"/>
      <c r="CY11" s="251"/>
      <c r="CZ11" s="251"/>
      <c r="DA11" s="251"/>
      <c r="DB11" s="251"/>
      <c r="DC11" s="251"/>
      <c r="DD11" s="251"/>
      <c r="DE11" s="251"/>
      <c r="DF11" s="251"/>
      <c r="DG11" s="251"/>
      <c r="DH11" s="251"/>
      <c r="DI11" s="251"/>
      <c r="DJ11" s="251"/>
      <c r="DK11" s="251"/>
      <c r="DL11" s="251"/>
      <c r="DM11" s="251"/>
      <c r="DN11" s="251"/>
      <c r="DO11" s="251"/>
      <c r="DP11" s="251"/>
      <c r="DQ11" s="251"/>
      <c r="DR11" s="251"/>
      <c r="DS11" s="251"/>
      <c r="DT11" s="251"/>
      <c r="DU11" s="251"/>
      <c r="DV11" s="251"/>
      <c r="DW11" s="251"/>
      <c r="DX11" s="251"/>
      <c r="DY11" s="251"/>
      <c r="DZ11" s="251"/>
      <c r="EA11" s="251"/>
      <c r="EB11" s="251"/>
      <c r="EC11" s="251"/>
      <c r="ED11" s="251"/>
      <c r="EE11" s="251"/>
      <c r="EF11" s="251"/>
      <c r="EG11" s="251"/>
      <c r="EH11" s="251"/>
      <c r="EI11" s="251"/>
      <c r="EJ11" s="251"/>
      <c r="EK11" s="251"/>
      <c r="EL11" s="251"/>
      <c r="EM11" s="251"/>
      <c r="EN11" s="251"/>
      <c r="EO11" s="251"/>
      <c r="EP11" s="251"/>
      <c r="EQ11" s="251"/>
      <c r="ER11" s="251"/>
      <c r="ES11" s="251"/>
      <c r="ET11" s="251"/>
      <c r="EU11" s="251"/>
      <c r="EV11" s="251"/>
      <c r="EW11" s="251"/>
      <c r="EX11" s="251"/>
      <c r="EY11" s="251"/>
      <c r="EZ11" s="251"/>
      <c r="FA11" s="251"/>
      <c r="FB11" s="251"/>
      <c r="FC11" s="251"/>
      <c r="FD11" s="251"/>
      <c r="FE11" s="251"/>
      <c r="FF11" s="251"/>
      <c r="FG11" s="251"/>
      <c r="FH11" s="251"/>
      <c r="FI11" s="251"/>
      <c r="FJ11" s="251"/>
      <c r="FK11" s="251"/>
      <c r="FL11" s="251"/>
      <c r="FM11" s="251"/>
      <c r="FN11" s="251"/>
      <c r="FO11" s="251"/>
      <c r="FP11" s="251"/>
      <c r="FQ11" s="251"/>
      <c r="FR11" s="251"/>
      <c r="FS11" s="251"/>
      <c r="FT11" s="251"/>
      <c r="FU11" s="251"/>
      <c r="FV11" s="251"/>
      <c r="FW11" s="251"/>
      <c r="FX11" s="251"/>
      <c r="FY11" s="251"/>
      <c r="FZ11" s="251"/>
      <c r="GA11" s="251"/>
      <c r="GB11" s="251"/>
      <c r="GC11" s="251"/>
      <c r="GD11" s="251"/>
      <c r="GE11" s="251"/>
      <c r="GF11" s="251"/>
      <c r="GG11" s="251"/>
      <c r="GH11" s="251"/>
      <c r="GI11" s="251"/>
      <c r="GJ11" s="251"/>
      <c r="GK11" s="251"/>
      <c r="GL11" s="251"/>
      <c r="GM11" s="251"/>
      <c r="GN11" s="251"/>
      <c r="GO11" s="251"/>
      <c r="GP11" s="251"/>
      <c r="GQ11" s="251"/>
      <c r="GR11" s="251"/>
      <c r="GS11" s="251"/>
      <c r="GT11" s="251"/>
      <c r="GU11" s="251"/>
      <c r="GV11" s="251"/>
      <c r="GW11" s="251"/>
      <c r="GX11" s="251"/>
      <c r="GY11" s="251"/>
      <c r="GZ11" s="251"/>
      <c r="HA11" s="251"/>
      <c r="HB11" s="251"/>
      <c r="HC11" s="251"/>
      <c r="HD11" s="251"/>
      <c r="HE11" s="251"/>
      <c r="HF11" s="251"/>
      <c r="HG11" s="251"/>
      <c r="HH11" s="251"/>
      <c r="HI11" s="251"/>
      <c r="HJ11" s="251"/>
      <c r="HK11" s="251"/>
      <c r="HL11" s="251"/>
      <c r="HM11" s="251"/>
      <c r="HN11" s="251"/>
      <c r="HO11" s="251"/>
      <c r="HP11" s="251"/>
      <c r="HQ11" s="251"/>
      <c r="HR11" s="251"/>
      <c r="HS11" s="251"/>
      <c r="HT11" s="251"/>
      <c r="HU11" s="251"/>
      <c r="HV11" s="251"/>
      <c r="HW11" s="251"/>
      <c r="HX11" s="251"/>
      <c r="HY11" s="251"/>
      <c r="HZ11" s="251"/>
      <c r="IA11" s="251"/>
      <c r="IB11" s="251"/>
      <c r="IC11" s="251"/>
      <c r="ID11" s="251"/>
      <c r="IE11" s="251"/>
      <c r="IF11" s="251"/>
      <c r="IG11" s="251"/>
      <c r="IH11" s="251"/>
      <c r="II11" s="251"/>
      <c r="IJ11" s="251"/>
      <c r="IK11" s="251"/>
      <c r="IL11" s="251"/>
      <c r="IM11" s="251"/>
      <c r="IN11" s="251"/>
      <c r="IO11" s="251"/>
      <c r="IP11" s="251"/>
      <c r="IQ11" s="251"/>
      <c r="IR11" s="251"/>
      <c r="IS11" s="251"/>
      <c r="IT11" s="251"/>
      <c r="IU11" s="251"/>
      <c r="IV11" s="251"/>
    </row>
    <row r="12" spans="1:256" s="252" customFormat="1" ht="15.75" x14ac:dyDescent="0.25">
      <c r="A12" s="211"/>
      <c r="B12" s="212"/>
      <c r="C12" s="247"/>
      <c r="D12" s="248" t="s">
        <v>8</v>
      </c>
      <c r="E12" s="272" t="s">
        <v>94</v>
      </c>
      <c r="F12" s="272"/>
      <c r="G12" s="272"/>
      <c r="H12" s="272"/>
      <c r="I12" s="272"/>
      <c r="J12" s="272"/>
      <c r="K12" s="272"/>
      <c r="L12" s="211"/>
      <c r="M12" s="211"/>
      <c r="N12" s="211"/>
      <c r="O12" s="251"/>
      <c r="P12" s="251"/>
      <c r="Q12" s="251"/>
      <c r="R12" s="251"/>
      <c r="S12" s="251"/>
      <c r="T12" s="251"/>
      <c r="U12" s="251"/>
      <c r="V12" s="251"/>
      <c r="W12" s="251"/>
      <c r="X12" s="251"/>
      <c r="Y12" s="251"/>
      <c r="Z12" s="251"/>
      <c r="AA12" s="251"/>
      <c r="AB12" s="251"/>
      <c r="AC12" s="251"/>
      <c r="AD12" s="251"/>
      <c r="AE12" s="251"/>
      <c r="AF12" s="251"/>
      <c r="AG12" s="251"/>
      <c r="AH12" s="251"/>
      <c r="AI12" s="251"/>
      <c r="AJ12" s="251"/>
      <c r="AK12" s="251"/>
      <c r="AL12" s="251"/>
      <c r="AM12" s="251"/>
      <c r="AN12" s="251"/>
      <c r="AO12" s="251"/>
      <c r="AP12" s="251"/>
      <c r="AQ12" s="251"/>
      <c r="AR12" s="251"/>
      <c r="AS12" s="251"/>
      <c r="AT12" s="251"/>
      <c r="AU12" s="251"/>
      <c r="AV12" s="251"/>
      <c r="AW12" s="251"/>
      <c r="AX12" s="251"/>
      <c r="AY12" s="251"/>
      <c r="AZ12" s="251"/>
      <c r="BA12" s="251"/>
      <c r="BB12" s="251"/>
      <c r="BC12" s="251"/>
      <c r="BD12" s="251"/>
      <c r="BE12" s="251"/>
      <c r="BF12" s="251"/>
      <c r="BG12" s="251"/>
      <c r="BH12" s="251"/>
      <c r="BI12" s="251"/>
      <c r="BJ12" s="251"/>
      <c r="BK12" s="251"/>
      <c r="BL12" s="251"/>
      <c r="BM12" s="251"/>
      <c r="BN12" s="251"/>
      <c r="BO12" s="251"/>
      <c r="BP12" s="251"/>
      <c r="BQ12" s="251"/>
      <c r="BR12" s="251"/>
      <c r="BS12" s="251"/>
      <c r="BT12" s="251"/>
      <c r="BU12" s="251"/>
      <c r="BV12" s="251"/>
      <c r="BW12" s="251"/>
      <c r="BX12" s="251"/>
      <c r="BY12" s="251"/>
      <c r="BZ12" s="251"/>
      <c r="CA12" s="251"/>
      <c r="CB12" s="251"/>
      <c r="CC12" s="251"/>
      <c r="CD12" s="251"/>
      <c r="CE12" s="251"/>
      <c r="CF12" s="251"/>
      <c r="CG12" s="251"/>
      <c r="CH12" s="251"/>
      <c r="CI12" s="251"/>
      <c r="CJ12" s="251"/>
      <c r="CK12" s="251"/>
      <c r="CL12" s="251"/>
      <c r="CM12" s="251"/>
      <c r="CN12" s="251"/>
      <c r="CO12" s="251"/>
      <c r="CP12" s="251"/>
      <c r="CQ12" s="251"/>
      <c r="CR12" s="251"/>
      <c r="CS12" s="251"/>
      <c r="CT12" s="251"/>
      <c r="CU12" s="251"/>
      <c r="CV12" s="251"/>
      <c r="CW12" s="251"/>
      <c r="CX12" s="251"/>
      <c r="CY12" s="251"/>
      <c r="CZ12" s="251"/>
      <c r="DA12" s="251"/>
      <c r="DB12" s="251"/>
      <c r="DC12" s="251"/>
      <c r="DD12" s="251"/>
      <c r="DE12" s="251"/>
      <c r="DF12" s="251"/>
      <c r="DG12" s="251"/>
      <c r="DH12" s="251"/>
      <c r="DI12" s="251"/>
      <c r="DJ12" s="251"/>
      <c r="DK12" s="251"/>
      <c r="DL12" s="251"/>
      <c r="DM12" s="251"/>
      <c r="DN12" s="251"/>
      <c r="DO12" s="251"/>
      <c r="DP12" s="251"/>
      <c r="DQ12" s="251"/>
      <c r="DR12" s="251"/>
      <c r="DS12" s="251"/>
      <c r="DT12" s="251"/>
      <c r="DU12" s="251"/>
      <c r="DV12" s="251"/>
      <c r="DW12" s="251"/>
      <c r="DX12" s="251"/>
      <c r="DY12" s="251"/>
      <c r="DZ12" s="251"/>
      <c r="EA12" s="251"/>
      <c r="EB12" s="251"/>
      <c r="EC12" s="251"/>
      <c r="ED12" s="251"/>
      <c r="EE12" s="251"/>
      <c r="EF12" s="251"/>
      <c r="EG12" s="251"/>
      <c r="EH12" s="251"/>
      <c r="EI12" s="251"/>
      <c r="EJ12" s="251"/>
      <c r="EK12" s="251"/>
      <c r="EL12" s="251"/>
      <c r="EM12" s="251"/>
      <c r="EN12" s="251"/>
      <c r="EO12" s="251"/>
      <c r="EP12" s="251"/>
      <c r="EQ12" s="251"/>
      <c r="ER12" s="251"/>
      <c r="ES12" s="251"/>
      <c r="ET12" s="251"/>
      <c r="EU12" s="251"/>
      <c r="EV12" s="251"/>
      <c r="EW12" s="251"/>
      <c r="EX12" s="251"/>
      <c r="EY12" s="251"/>
      <c r="EZ12" s="251"/>
      <c r="FA12" s="251"/>
      <c r="FB12" s="251"/>
      <c r="FC12" s="251"/>
      <c r="FD12" s="251"/>
      <c r="FE12" s="251"/>
      <c r="FF12" s="251"/>
      <c r="FG12" s="251"/>
      <c r="FH12" s="251"/>
      <c r="FI12" s="251"/>
      <c r="FJ12" s="251"/>
      <c r="FK12" s="251"/>
      <c r="FL12" s="251"/>
      <c r="FM12" s="251"/>
      <c r="FN12" s="251"/>
      <c r="FO12" s="251"/>
      <c r="FP12" s="251"/>
      <c r="FQ12" s="251"/>
      <c r="FR12" s="251"/>
      <c r="FS12" s="251"/>
      <c r="FT12" s="251"/>
      <c r="FU12" s="251"/>
      <c r="FV12" s="251"/>
      <c r="FW12" s="251"/>
      <c r="FX12" s="251"/>
      <c r="FY12" s="251"/>
      <c r="FZ12" s="251"/>
      <c r="GA12" s="251"/>
      <c r="GB12" s="251"/>
      <c r="GC12" s="251"/>
      <c r="GD12" s="251"/>
      <c r="GE12" s="251"/>
      <c r="GF12" s="251"/>
      <c r="GG12" s="251"/>
      <c r="GH12" s="251"/>
      <c r="GI12" s="251"/>
      <c r="GJ12" s="251"/>
      <c r="GK12" s="251"/>
      <c r="GL12" s="251"/>
      <c r="GM12" s="251"/>
      <c r="GN12" s="251"/>
      <c r="GO12" s="251"/>
      <c r="GP12" s="251"/>
      <c r="GQ12" s="251"/>
      <c r="GR12" s="251"/>
      <c r="GS12" s="251"/>
      <c r="GT12" s="251"/>
      <c r="GU12" s="251"/>
      <c r="GV12" s="251"/>
      <c r="GW12" s="251"/>
      <c r="GX12" s="251"/>
      <c r="GY12" s="251"/>
      <c r="GZ12" s="251"/>
      <c r="HA12" s="251"/>
      <c r="HB12" s="251"/>
      <c r="HC12" s="251"/>
      <c r="HD12" s="251"/>
      <c r="HE12" s="251"/>
      <c r="HF12" s="251"/>
      <c r="HG12" s="251"/>
      <c r="HH12" s="251"/>
      <c r="HI12" s="251"/>
      <c r="HJ12" s="251"/>
      <c r="HK12" s="251"/>
      <c r="HL12" s="251"/>
      <c r="HM12" s="251"/>
      <c r="HN12" s="251"/>
      <c r="HO12" s="251"/>
      <c r="HP12" s="251"/>
      <c r="HQ12" s="251"/>
      <c r="HR12" s="251"/>
      <c r="HS12" s="251"/>
      <c r="HT12" s="251"/>
      <c r="HU12" s="251"/>
      <c r="HV12" s="251"/>
      <c r="HW12" s="251"/>
      <c r="HX12" s="251"/>
      <c r="HY12" s="251"/>
      <c r="HZ12" s="251"/>
      <c r="IA12" s="251"/>
      <c r="IB12" s="251"/>
      <c r="IC12" s="251"/>
      <c r="ID12" s="251"/>
      <c r="IE12" s="251"/>
      <c r="IF12" s="251"/>
      <c r="IG12" s="251"/>
      <c r="IH12" s="251"/>
      <c r="II12" s="251"/>
      <c r="IJ12" s="251"/>
      <c r="IK12" s="251"/>
      <c r="IL12" s="251"/>
      <c r="IM12" s="251"/>
      <c r="IN12" s="251"/>
      <c r="IO12" s="251"/>
      <c r="IP12" s="251"/>
      <c r="IQ12" s="251"/>
      <c r="IR12" s="251"/>
      <c r="IS12" s="251"/>
      <c r="IT12" s="251"/>
      <c r="IU12" s="251"/>
      <c r="IV12" s="251"/>
    </row>
    <row r="13" spans="1:256" s="252" customFormat="1" ht="15.75" x14ac:dyDescent="0.25">
      <c r="A13" s="211"/>
      <c r="B13" s="212"/>
      <c r="C13" s="247"/>
      <c r="D13" s="248"/>
      <c r="E13" s="272"/>
      <c r="F13" s="272"/>
      <c r="G13" s="272"/>
      <c r="H13" s="272"/>
      <c r="I13" s="272"/>
      <c r="J13" s="272"/>
      <c r="K13" s="272"/>
      <c r="L13" s="211"/>
      <c r="M13" s="211"/>
      <c r="N13" s="211"/>
      <c r="O13" s="251"/>
      <c r="P13" s="251"/>
      <c r="Q13" s="251"/>
      <c r="R13" s="251"/>
      <c r="S13" s="251"/>
      <c r="T13" s="251"/>
      <c r="U13" s="251"/>
      <c r="V13" s="251"/>
      <c r="W13" s="251"/>
      <c r="X13" s="251"/>
      <c r="Y13" s="251"/>
      <c r="Z13" s="251"/>
      <c r="AA13" s="251"/>
      <c r="AB13" s="251"/>
      <c r="AC13" s="251"/>
      <c r="AD13" s="251"/>
      <c r="AE13" s="251"/>
      <c r="AF13" s="251"/>
      <c r="AG13" s="251"/>
      <c r="AH13" s="251"/>
      <c r="AI13" s="251"/>
      <c r="AJ13" s="251"/>
      <c r="AK13" s="251"/>
      <c r="AL13" s="251"/>
      <c r="AM13" s="251"/>
      <c r="AN13" s="251"/>
      <c r="AO13" s="251"/>
      <c r="AP13" s="251"/>
      <c r="AQ13" s="251"/>
      <c r="AR13" s="251"/>
      <c r="AS13" s="251"/>
      <c r="AT13" s="251"/>
      <c r="AU13" s="251"/>
      <c r="AV13" s="251"/>
      <c r="AW13" s="251"/>
      <c r="AX13" s="251"/>
      <c r="AY13" s="251"/>
      <c r="AZ13" s="251"/>
      <c r="BA13" s="251"/>
      <c r="BB13" s="251"/>
      <c r="BC13" s="251"/>
      <c r="BD13" s="251"/>
      <c r="BE13" s="251"/>
      <c r="BF13" s="251"/>
      <c r="BG13" s="251"/>
      <c r="BH13" s="251"/>
      <c r="BI13" s="251"/>
      <c r="BJ13" s="251"/>
      <c r="BK13" s="251"/>
      <c r="BL13" s="251"/>
      <c r="BM13" s="251"/>
      <c r="BN13" s="251"/>
      <c r="BO13" s="251"/>
      <c r="BP13" s="251"/>
      <c r="BQ13" s="251"/>
      <c r="BR13" s="251"/>
      <c r="BS13" s="251"/>
      <c r="BT13" s="251"/>
      <c r="BU13" s="251"/>
      <c r="BV13" s="251"/>
      <c r="BW13" s="251"/>
      <c r="BX13" s="251"/>
      <c r="BY13" s="251"/>
      <c r="BZ13" s="251"/>
      <c r="CA13" s="251"/>
      <c r="CB13" s="251"/>
      <c r="CC13" s="251"/>
      <c r="CD13" s="251"/>
      <c r="CE13" s="251"/>
      <c r="CF13" s="251"/>
      <c r="CG13" s="251"/>
      <c r="CH13" s="251"/>
      <c r="CI13" s="251"/>
      <c r="CJ13" s="251"/>
      <c r="CK13" s="251"/>
      <c r="CL13" s="251"/>
      <c r="CM13" s="251"/>
      <c r="CN13" s="251"/>
      <c r="CO13" s="251"/>
      <c r="CP13" s="251"/>
      <c r="CQ13" s="251"/>
      <c r="CR13" s="251"/>
      <c r="CS13" s="251"/>
      <c r="CT13" s="251"/>
      <c r="CU13" s="251"/>
      <c r="CV13" s="251"/>
      <c r="CW13" s="251"/>
      <c r="CX13" s="251"/>
      <c r="CY13" s="251"/>
      <c r="CZ13" s="251"/>
      <c r="DA13" s="251"/>
      <c r="DB13" s="251"/>
      <c r="DC13" s="251"/>
      <c r="DD13" s="251"/>
      <c r="DE13" s="251"/>
      <c r="DF13" s="251"/>
      <c r="DG13" s="251"/>
      <c r="DH13" s="251"/>
      <c r="DI13" s="251"/>
      <c r="DJ13" s="251"/>
      <c r="DK13" s="251"/>
      <c r="DL13" s="251"/>
      <c r="DM13" s="251"/>
      <c r="DN13" s="251"/>
      <c r="DO13" s="251"/>
      <c r="DP13" s="251"/>
      <c r="DQ13" s="251"/>
      <c r="DR13" s="251"/>
      <c r="DS13" s="251"/>
      <c r="DT13" s="251"/>
      <c r="DU13" s="251"/>
      <c r="DV13" s="251"/>
      <c r="DW13" s="251"/>
      <c r="DX13" s="251"/>
      <c r="DY13" s="251"/>
      <c r="DZ13" s="251"/>
      <c r="EA13" s="251"/>
      <c r="EB13" s="251"/>
      <c r="EC13" s="251"/>
      <c r="ED13" s="251"/>
      <c r="EE13" s="251"/>
      <c r="EF13" s="251"/>
      <c r="EG13" s="251"/>
      <c r="EH13" s="251"/>
      <c r="EI13" s="251"/>
      <c r="EJ13" s="251"/>
      <c r="EK13" s="251"/>
      <c r="EL13" s="251"/>
      <c r="EM13" s="251"/>
      <c r="EN13" s="251"/>
      <c r="EO13" s="251"/>
      <c r="EP13" s="251"/>
      <c r="EQ13" s="251"/>
      <c r="ER13" s="251"/>
      <c r="ES13" s="251"/>
      <c r="ET13" s="251"/>
      <c r="EU13" s="251"/>
      <c r="EV13" s="251"/>
      <c r="EW13" s="251"/>
      <c r="EX13" s="251"/>
      <c r="EY13" s="251"/>
      <c r="EZ13" s="251"/>
      <c r="FA13" s="251"/>
      <c r="FB13" s="251"/>
      <c r="FC13" s="251"/>
      <c r="FD13" s="251"/>
      <c r="FE13" s="251"/>
      <c r="FF13" s="251"/>
      <c r="FG13" s="251"/>
      <c r="FH13" s="251"/>
      <c r="FI13" s="251"/>
      <c r="FJ13" s="251"/>
      <c r="FK13" s="251"/>
      <c r="FL13" s="251"/>
      <c r="FM13" s="251"/>
      <c r="FN13" s="251"/>
      <c r="FO13" s="251"/>
      <c r="FP13" s="251"/>
      <c r="FQ13" s="251"/>
      <c r="FR13" s="251"/>
      <c r="FS13" s="251"/>
      <c r="FT13" s="251"/>
      <c r="FU13" s="251"/>
      <c r="FV13" s="251"/>
      <c r="FW13" s="251"/>
      <c r="FX13" s="251"/>
      <c r="FY13" s="251"/>
      <c r="FZ13" s="251"/>
      <c r="GA13" s="251"/>
      <c r="GB13" s="251"/>
      <c r="GC13" s="251"/>
      <c r="GD13" s="251"/>
      <c r="GE13" s="251"/>
      <c r="GF13" s="251"/>
      <c r="GG13" s="251"/>
      <c r="GH13" s="251"/>
      <c r="GI13" s="251"/>
      <c r="GJ13" s="251"/>
      <c r="GK13" s="251"/>
      <c r="GL13" s="251"/>
      <c r="GM13" s="251"/>
      <c r="GN13" s="251"/>
      <c r="GO13" s="251"/>
      <c r="GP13" s="251"/>
      <c r="GQ13" s="251"/>
      <c r="GR13" s="251"/>
      <c r="GS13" s="251"/>
      <c r="GT13" s="251"/>
      <c r="GU13" s="251"/>
      <c r="GV13" s="251"/>
      <c r="GW13" s="251"/>
      <c r="GX13" s="251"/>
      <c r="GY13" s="251"/>
      <c r="GZ13" s="251"/>
      <c r="HA13" s="251"/>
      <c r="HB13" s="251"/>
      <c r="HC13" s="251"/>
      <c r="HD13" s="251"/>
      <c r="HE13" s="251"/>
      <c r="HF13" s="251"/>
      <c r="HG13" s="251"/>
      <c r="HH13" s="251"/>
      <c r="HI13" s="251"/>
      <c r="HJ13" s="251"/>
      <c r="HK13" s="251"/>
      <c r="HL13" s="251"/>
      <c r="HM13" s="251"/>
      <c r="HN13" s="251"/>
      <c r="HO13" s="251"/>
      <c r="HP13" s="251"/>
      <c r="HQ13" s="251"/>
      <c r="HR13" s="251"/>
      <c r="HS13" s="251"/>
      <c r="HT13" s="251"/>
      <c r="HU13" s="251"/>
      <c r="HV13" s="251"/>
      <c r="HW13" s="251"/>
      <c r="HX13" s="251"/>
      <c r="HY13" s="251"/>
      <c r="HZ13" s="251"/>
      <c r="IA13" s="251"/>
      <c r="IB13" s="251"/>
      <c r="IC13" s="251"/>
      <c r="ID13" s="251"/>
      <c r="IE13" s="251"/>
      <c r="IF13" s="251"/>
      <c r="IG13" s="251"/>
      <c r="IH13" s="251"/>
      <c r="II13" s="251"/>
      <c r="IJ13" s="251"/>
      <c r="IK13" s="251"/>
      <c r="IL13" s="251"/>
      <c r="IM13" s="251"/>
      <c r="IN13" s="251"/>
      <c r="IO13" s="251"/>
      <c r="IP13" s="251"/>
      <c r="IQ13" s="251"/>
      <c r="IR13" s="251"/>
      <c r="IS13" s="251"/>
      <c r="IT13" s="251"/>
      <c r="IU13" s="251"/>
      <c r="IV13" s="251"/>
    </row>
    <row r="14" spans="1:256" s="252" customFormat="1" ht="15.75" x14ac:dyDescent="0.25">
      <c r="A14" s="211"/>
      <c r="B14" s="212"/>
      <c r="C14" s="247"/>
      <c r="D14" s="248"/>
      <c r="E14" s="272"/>
      <c r="F14" s="272"/>
      <c r="G14" s="272"/>
      <c r="H14" s="272"/>
      <c r="I14" s="272"/>
      <c r="J14" s="272"/>
      <c r="K14" s="272"/>
      <c r="L14" s="211"/>
      <c r="M14" s="211"/>
      <c r="N14" s="21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251"/>
      <c r="BN14" s="251"/>
      <c r="BO14" s="251"/>
      <c r="BP14" s="251"/>
      <c r="BQ14" s="251"/>
      <c r="BR14" s="251"/>
      <c r="BS14" s="251"/>
      <c r="BT14" s="251"/>
      <c r="BU14" s="251"/>
      <c r="BV14" s="251"/>
      <c r="BW14" s="251"/>
      <c r="BX14" s="251"/>
      <c r="BY14" s="251"/>
      <c r="BZ14" s="251"/>
      <c r="CA14" s="251"/>
      <c r="CB14" s="251"/>
      <c r="CC14" s="251"/>
      <c r="CD14" s="251"/>
      <c r="CE14" s="251"/>
      <c r="CF14" s="251"/>
      <c r="CG14" s="251"/>
      <c r="CH14" s="251"/>
      <c r="CI14" s="251"/>
      <c r="CJ14" s="251"/>
      <c r="CK14" s="251"/>
      <c r="CL14" s="251"/>
      <c r="CM14" s="251"/>
      <c r="CN14" s="251"/>
      <c r="CO14" s="251"/>
      <c r="CP14" s="251"/>
      <c r="CQ14" s="251"/>
      <c r="CR14" s="251"/>
      <c r="CS14" s="251"/>
      <c r="CT14" s="251"/>
      <c r="CU14" s="251"/>
      <c r="CV14" s="251"/>
      <c r="CW14" s="251"/>
      <c r="CX14" s="251"/>
      <c r="CY14" s="251"/>
      <c r="CZ14" s="251"/>
      <c r="DA14" s="251"/>
      <c r="DB14" s="251"/>
      <c r="DC14" s="251"/>
      <c r="DD14" s="251"/>
      <c r="DE14" s="251"/>
      <c r="DF14" s="251"/>
      <c r="DG14" s="251"/>
      <c r="DH14" s="251"/>
      <c r="DI14" s="251"/>
      <c r="DJ14" s="251"/>
      <c r="DK14" s="251"/>
      <c r="DL14" s="251"/>
      <c r="DM14" s="251"/>
      <c r="DN14" s="251"/>
      <c r="DO14" s="251"/>
      <c r="DP14" s="251"/>
      <c r="DQ14" s="251"/>
      <c r="DR14" s="251"/>
      <c r="DS14" s="251"/>
      <c r="DT14" s="251"/>
      <c r="DU14" s="251"/>
      <c r="DV14" s="251"/>
      <c r="DW14" s="251"/>
      <c r="DX14" s="251"/>
      <c r="DY14" s="251"/>
      <c r="DZ14" s="251"/>
      <c r="EA14" s="251"/>
      <c r="EB14" s="251"/>
      <c r="EC14" s="251"/>
      <c r="ED14" s="251"/>
      <c r="EE14" s="251"/>
      <c r="EF14" s="251"/>
      <c r="EG14" s="251"/>
      <c r="EH14" s="251"/>
      <c r="EI14" s="251"/>
      <c r="EJ14" s="251"/>
      <c r="EK14" s="251"/>
      <c r="EL14" s="251"/>
      <c r="EM14" s="251"/>
      <c r="EN14" s="251"/>
      <c r="EO14" s="251"/>
      <c r="EP14" s="251"/>
      <c r="EQ14" s="251"/>
      <c r="ER14" s="251"/>
      <c r="ES14" s="251"/>
      <c r="ET14" s="251"/>
      <c r="EU14" s="251"/>
      <c r="EV14" s="251"/>
      <c r="EW14" s="251"/>
      <c r="EX14" s="251"/>
      <c r="EY14" s="251"/>
      <c r="EZ14" s="251"/>
      <c r="FA14" s="251"/>
      <c r="FB14" s="251"/>
      <c r="FC14" s="251"/>
      <c r="FD14" s="251"/>
      <c r="FE14" s="251"/>
      <c r="FF14" s="251"/>
      <c r="FG14" s="251"/>
      <c r="FH14" s="251"/>
      <c r="FI14" s="251"/>
      <c r="FJ14" s="251"/>
      <c r="FK14" s="251"/>
      <c r="FL14" s="251"/>
      <c r="FM14" s="251"/>
      <c r="FN14" s="251"/>
      <c r="FO14" s="251"/>
      <c r="FP14" s="251"/>
      <c r="FQ14" s="251"/>
      <c r="FR14" s="251"/>
      <c r="FS14" s="251"/>
      <c r="FT14" s="251"/>
      <c r="FU14" s="251"/>
      <c r="FV14" s="251"/>
      <c r="FW14" s="251"/>
      <c r="FX14" s="251"/>
      <c r="FY14" s="251"/>
      <c r="FZ14" s="251"/>
      <c r="GA14" s="251"/>
      <c r="GB14" s="251"/>
      <c r="GC14" s="251"/>
      <c r="GD14" s="251"/>
      <c r="GE14" s="251"/>
      <c r="GF14" s="251"/>
      <c r="GG14" s="251"/>
      <c r="GH14" s="251"/>
      <c r="GI14" s="251"/>
      <c r="GJ14" s="251"/>
      <c r="GK14" s="251"/>
      <c r="GL14" s="251"/>
      <c r="GM14" s="251"/>
      <c r="GN14" s="251"/>
      <c r="GO14" s="251"/>
      <c r="GP14" s="251"/>
      <c r="GQ14" s="251"/>
      <c r="GR14" s="251"/>
      <c r="GS14" s="251"/>
      <c r="GT14" s="251"/>
      <c r="GU14" s="251"/>
      <c r="GV14" s="251"/>
      <c r="GW14" s="251"/>
      <c r="GX14" s="251"/>
      <c r="GY14" s="251"/>
      <c r="GZ14" s="251"/>
      <c r="HA14" s="251"/>
      <c r="HB14" s="251"/>
      <c r="HC14" s="251"/>
      <c r="HD14" s="251"/>
      <c r="HE14" s="251"/>
      <c r="HF14" s="251"/>
      <c r="HG14" s="251"/>
      <c r="HH14" s="251"/>
      <c r="HI14" s="251"/>
      <c r="HJ14" s="251"/>
      <c r="HK14" s="251"/>
      <c r="HL14" s="251"/>
      <c r="HM14" s="251"/>
      <c r="HN14" s="251"/>
      <c r="HO14" s="251"/>
      <c r="HP14" s="251"/>
      <c r="HQ14" s="251"/>
      <c r="HR14" s="251"/>
      <c r="HS14" s="251"/>
      <c r="HT14" s="251"/>
      <c r="HU14" s="251"/>
      <c r="HV14" s="251"/>
      <c r="HW14" s="251"/>
      <c r="HX14" s="251"/>
      <c r="HY14" s="251"/>
      <c r="HZ14" s="251"/>
      <c r="IA14" s="251"/>
      <c r="IB14" s="251"/>
      <c r="IC14" s="251"/>
      <c r="ID14" s="251"/>
      <c r="IE14" s="251"/>
      <c r="IF14" s="251"/>
      <c r="IG14" s="251"/>
      <c r="IH14" s="251"/>
      <c r="II14" s="251"/>
      <c r="IJ14" s="251"/>
      <c r="IK14" s="251"/>
      <c r="IL14" s="251"/>
      <c r="IM14" s="251"/>
      <c r="IN14" s="251"/>
      <c r="IO14" s="251"/>
      <c r="IP14" s="251"/>
      <c r="IQ14" s="251"/>
      <c r="IR14" s="251"/>
      <c r="IS14" s="251"/>
      <c r="IT14" s="251"/>
      <c r="IU14" s="251"/>
      <c r="IV14" s="251"/>
    </row>
    <row r="15" spans="1:256" s="252" customFormat="1" ht="9" customHeight="1" x14ac:dyDescent="0.25">
      <c r="A15" s="211"/>
      <c r="B15" s="212"/>
      <c r="C15" s="247"/>
      <c r="D15" s="248"/>
      <c r="E15" s="1"/>
      <c r="F15" s="1"/>
      <c r="G15" s="1"/>
      <c r="H15" s="1"/>
      <c r="I15" s="1"/>
      <c r="J15" s="1"/>
      <c r="K15" s="1"/>
      <c r="L15" s="211"/>
      <c r="M15" s="211"/>
      <c r="N15" s="211"/>
      <c r="O15" s="251"/>
      <c r="P15" s="251"/>
      <c r="Q15" s="251"/>
      <c r="R15" s="251"/>
      <c r="S15" s="251"/>
      <c r="T15" s="251"/>
      <c r="U15" s="251"/>
      <c r="V15" s="251"/>
      <c r="W15" s="251"/>
      <c r="X15" s="251"/>
      <c r="Y15" s="251"/>
      <c r="Z15" s="251"/>
      <c r="AA15" s="251"/>
      <c r="AB15" s="251"/>
      <c r="AC15" s="251"/>
      <c r="AD15" s="251"/>
      <c r="AE15" s="251"/>
      <c r="AF15" s="251"/>
      <c r="AG15" s="251"/>
      <c r="AH15" s="251"/>
      <c r="AI15" s="251"/>
      <c r="AJ15" s="251"/>
      <c r="AK15" s="251"/>
      <c r="AL15" s="251"/>
      <c r="AM15" s="251"/>
      <c r="AN15" s="251"/>
      <c r="AO15" s="251"/>
      <c r="AP15" s="251"/>
      <c r="AQ15" s="251"/>
      <c r="AR15" s="251"/>
      <c r="AS15" s="251"/>
      <c r="AT15" s="251"/>
      <c r="AU15" s="251"/>
      <c r="AV15" s="251"/>
      <c r="AW15" s="251"/>
      <c r="AX15" s="251"/>
      <c r="AY15" s="251"/>
      <c r="AZ15" s="251"/>
      <c r="BA15" s="251"/>
      <c r="BB15" s="251"/>
      <c r="BC15" s="251"/>
      <c r="BD15" s="251"/>
      <c r="BE15" s="251"/>
      <c r="BF15" s="251"/>
      <c r="BG15" s="251"/>
      <c r="BH15" s="251"/>
      <c r="BI15" s="251"/>
      <c r="BJ15" s="251"/>
      <c r="BK15" s="251"/>
      <c r="BL15" s="251"/>
      <c r="BM15" s="251"/>
      <c r="BN15" s="251"/>
      <c r="BO15" s="251"/>
      <c r="BP15" s="251"/>
      <c r="BQ15" s="251"/>
      <c r="BR15" s="251"/>
      <c r="BS15" s="251"/>
      <c r="BT15" s="251"/>
      <c r="BU15" s="251"/>
      <c r="BV15" s="251"/>
      <c r="BW15" s="251"/>
      <c r="BX15" s="251"/>
      <c r="BY15" s="251"/>
      <c r="BZ15" s="251"/>
      <c r="CA15" s="251"/>
      <c r="CB15" s="251"/>
      <c r="CC15" s="251"/>
      <c r="CD15" s="251"/>
      <c r="CE15" s="251"/>
      <c r="CF15" s="251"/>
      <c r="CG15" s="251"/>
      <c r="CH15" s="251"/>
      <c r="CI15" s="251"/>
      <c r="CJ15" s="251"/>
      <c r="CK15" s="251"/>
      <c r="CL15" s="251"/>
      <c r="CM15" s="251"/>
      <c r="CN15" s="251"/>
      <c r="CO15" s="251"/>
      <c r="CP15" s="251"/>
      <c r="CQ15" s="251"/>
      <c r="CR15" s="251"/>
      <c r="CS15" s="251"/>
      <c r="CT15" s="251"/>
      <c r="CU15" s="251"/>
      <c r="CV15" s="251"/>
      <c r="CW15" s="251"/>
      <c r="CX15" s="251"/>
      <c r="CY15" s="251"/>
      <c r="CZ15" s="251"/>
      <c r="DA15" s="251"/>
      <c r="DB15" s="251"/>
      <c r="DC15" s="251"/>
      <c r="DD15" s="251"/>
      <c r="DE15" s="251"/>
      <c r="DF15" s="251"/>
      <c r="DG15" s="251"/>
      <c r="DH15" s="251"/>
      <c r="DI15" s="251"/>
      <c r="DJ15" s="251"/>
      <c r="DK15" s="251"/>
      <c r="DL15" s="251"/>
      <c r="DM15" s="251"/>
      <c r="DN15" s="251"/>
      <c r="DO15" s="251"/>
      <c r="DP15" s="251"/>
      <c r="DQ15" s="251"/>
      <c r="DR15" s="251"/>
      <c r="DS15" s="251"/>
      <c r="DT15" s="251"/>
      <c r="DU15" s="251"/>
      <c r="DV15" s="251"/>
      <c r="DW15" s="251"/>
      <c r="DX15" s="251"/>
      <c r="DY15" s="251"/>
      <c r="DZ15" s="251"/>
      <c r="EA15" s="251"/>
      <c r="EB15" s="251"/>
      <c r="EC15" s="251"/>
      <c r="ED15" s="251"/>
      <c r="EE15" s="251"/>
      <c r="EF15" s="251"/>
      <c r="EG15" s="251"/>
      <c r="EH15" s="251"/>
      <c r="EI15" s="251"/>
      <c r="EJ15" s="251"/>
      <c r="EK15" s="251"/>
      <c r="EL15" s="251"/>
      <c r="EM15" s="251"/>
      <c r="EN15" s="251"/>
      <c r="EO15" s="251"/>
      <c r="EP15" s="251"/>
      <c r="EQ15" s="251"/>
      <c r="ER15" s="251"/>
      <c r="ES15" s="251"/>
      <c r="ET15" s="251"/>
      <c r="EU15" s="251"/>
      <c r="EV15" s="251"/>
      <c r="EW15" s="251"/>
      <c r="EX15" s="251"/>
      <c r="EY15" s="251"/>
      <c r="EZ15" s="251"/>
      <c r="FA15" s="251"/>
      <c r="FB15" s="251"/>
      <c r="FC15" s="251"/>
      <c r="FD15" s="251"/>
      <c r="FE15" s="251"/>
      <c r="FF15" s="251"/>
      <c r="FG15" s="251"/>
      <c r="FH15" s="251"/>
      <c r="FI15" s="251"/>
      <c r="FJ15" s="251"/>
      <c r="FK15" s="251"/>
      <c r="FL15" s="251"/>
      <c r="FM15" s="251"/>
      <c r="FN15" s="251"/>
      <c r="FO15" s="251"/>
      <c r="FP15" s="251"/>
      <c r="FQ15" s="251"/>
      <c r="FR15" s="251"/>
      <c r="FS15" s="251"/>
      <c r="FT15" s="251"/>
      <c r="FU15" s="251"/>
      <c r="FV15" s="251"/>
      <c r="FW15" s="251"/>
      <c r="FX15" s="251"/>
      <c r="FY15" s="251"/>
      <c r="FZ15" s="251"/>
      <c r="GA15" s="251"/>
      <c r="GB15" s="251"/>
      <c r="GC15" s="251"/>
      <c r="GD15" s="251"/>
      <c r="GE15" s="251"/>
      <c r="GF15" s="251"/>
      <c r="GG15" s="251"/>
      <c r="GH15" s="251"/>
      <c r="GI15" s="251"/>
      <c r="GJ15" s="251"/>
      <c r="GK15" s="251"/>
      <c r="GL15" s="251"/>
      <c r="GM15" s="251"/>
      <c r="GN15" s="251"/>
      <c r="GO15" s="251"/>
      <c r="GP15" s="251"/>
      <c r="GQ15" s="251"/>
      <c r="GR15" s="251"/>
      <c r="GS15" s="251"/>
      <c r="GT15" s="251"/>
      <c r="GU15" s="251"/>
      <c r="GV15" s="251"/>
      <c r="GW15" s="251"/>
      <c r="GX15" s="251"/>
      <c r="GY15" s="251"/>
      <c r="GZ15" s="251"/>
      <c r="HA15" s="251"/>
      <c r="HB15" s="251"/>
      <c r="HC15" s="251"/>
      <c r="HD15" s="251"/>
      <c r="HE15" s="251"/>
      <c r="HF15" s="251"/>
      <c r="HG15" s="251"/>
      <c r="HH15" s="251"/>
      <c r="HI15" s="251"/>
      <c r="HJ15" s="251"/>
      <c r="HK15" s="251"/>
      <c r="HL15" s="251"/>
      <c r="HM15" s="251"/>
      <c r="HN15" s="251"/>
      <c r="HO15" s="251"/>
      <c r="HP15" s="251"/>
      <c r="HQ15" s="251"/>
      <c r="HR15" s="251"/>
      <c r="HS15" s="251"/>
      <c r="HT15" s="251"/>
      <c r="HU15" s="251"/>
      <c r="HV15" s="251"/>
      <c r="HW15" s="251"/>
      <c r="HX15" s="251"/>
      <c r="HY15" s="251"/>
      <c r="HZ15" s="251"/>
      <c r="IA15" s="251"/>
      <c r="IB15" s="251"/>
      <c r="IC15" s="251"/>
      <c r="ID15" s="251"/>
      <c r="IE15" s="251"/>
      <c r="IF15" s="251"/>
      <c r="IG15" s="251"/>
      <c r="IH15" s="251"/>
      <c r="II15" s="251"/>
      <c r="IJ15" s="251"/>
      <c r="IK15" s="251"/>
      <c r="IL15" s="251"/>
      <c r="IM15" s="251"/>
      <c r="IN15" s="251"/>
      <c r="IO15" s="251"/>
      <c r="IP15" s="251"/>
      <c r="IQ15" s="251"/>
      <c r="IR15" s="251"/>
      <c r="IS15" s="251"/>
      <c r="IT15" s="251"/>
      <c r="IU15" s="251"/>
      <c r="IV15" s="251"/>
    </row>
    <row r="16" spans="1:256" s="252" customFormat="1" ht="15.75" x14ac:dyDescent="0.25">
      <c r="A16" s="211"/>
      <c r="B16" s="212"/>
      <c r="C16" s="247"/>
      <c r="D16" s="248" t="s">
        <v>7</v>
      </c>
      <c r="E16" s="272" t="s">
        <v>95</v>
      </c>
      <c r="F16" s="272"/>
      <c r="G16" s="272"/>
      <c r="H16" s="272"/>
      <c r="I16" s="272"/>
      <c r="J16" s="272"/>
      <c r="K16" s="272"/>
      <c r="L16" s="211"/>
      <c r="M16" s="211"/>
      <c r="N16" s="211"/>
      <c r="O16" s="251"/>
      <c r="P16" s="251"/>
      <c r="Q16" s="251"/>
      <c r="R16" s="251"/>
      <c r="S16" s="251"/>
      <c r="T16" s="251"/>
      <c r="U16" s="251"/>
      <c r="V16" s="251"/>
      <c r="W16" s="251"/>
      <c r="X16" s="251"/>
      <c r="Y16" s="251"/>
      <c r="Z16" s="251"/>
      <c r="AA16" s="251"/>
      <c r="AB16" s="251"/>
      <c r="AC16" s="251"/>
      <c r="AD16" s="251"/>
      <c r="AE16" s="251"/>
      <c r="AF16" s="251"/>
      <c r="AG16" s="251"/>
      <c r="AH16" s="251"/>
      <c r="AI16" s="251"/>
      <c r="AJ16" s="251"/>
      <c r="AK16" s="251"/>
      <c r="AL16" s="251"/>
      <c r="AM16" s="251"/>
      <c r="AN16" s="251"/>
      <c r="AO16" s="251"/>
      <c r="AP16" s="251"/>
      <c r="AQ16" s="251"/>
      <c r="AR16" s="251"/>
      <c r="AS16" s="251"/>
      <c r="AT16" s="251"/>
      <c r="AU16" s="251"/>
      <c r="AV16" s="251"/>
      <c r="AW16" s="251"/>
      <c r="AX16" s="251"/>
      <c r="AY16" s="251"/>
      <c r="AZ16" s="251"/>
      <c r="BA16" s="251"/>
      <c r="BB16" s="251"/>
      <c r="BC16" s="251"/>
      <c r="BD16" s="251"/>
      <c r="BE16" s="251"/>
      <c r="BF16" s="251"/>
      <c r="BG16" s="251"/>
      <c r="BH16" s="251"/>
      <c r="BI16" s="251"/>
      <c r="BJ16" s="251"/>
      <c r="BK16" s="251"/>
      <c r="BL16" s="251"/>
      <c r="BM16" s="251"/>
      <c r="BN16" s="251"/>
      <c r="BO16" s="251"/>
      <c r="BP16" s="251"/>
      <c r="BQ16" s="251"/>
      <c r="BR16" s="251"/>
      <c r="BS16" s="251"/>
      <c r="BT16" s="251"/>
      <c r="BU16" s="251"/>
      <c r="BV16" s="251"/>
      <c r="BW16" s="251"/>
      <c r="BX16" s="251"/>
      <c r="BY16" s="251"/>
      <c r="BZ16" s="251"/>
      <c r="CA16" s="251"/>
      <c r="CB16" s="251"/>
      <c r="CC16" s="251"/>
      <c r="CD16" s="251"/>
      <c r="CE16" s="251"/>
      <c r="CF16" s="251"/>
      <c r="CG16" s="251"/>
      <c r="CH16" s="251"/>
      <c r="CI16" s="251"/>
      <c r="CJ16" s="251"/>
      <c r="CK16" s="251"/>
      <c r="CL16" s="251"/>
      <c r="CM16" s="251"/>
      <c r="CN16" s="251"/>
      <c r="CO16" s="251"/>
      <c r="CP16" s="251"/>
      <c r="CQ16" s="251"/>
      <c r="CR16" s="251"/>
      <c r="CS16" s="251"/>
      <c r="CT16" s="251"/>
      <c r="CU16" s="251"/>
      <c r="CV16" s="251"/>
      <c r="CW16" s="251"/>
      <c r="CX16" s="251"/>
      <c r="CY16" s="251"/>
      <c r="CZ16" s="251"/>
      <c r="DA16" s="251"/>
      <c r="DB16" s="251"/>
      <c r="DC16" s="251"/>
      <c r="DD16" s="251"/>
      <c r="DE16" s="251"/>
      <c r="DF16" s="251"/>
      <c r="DG16" s="251"/>
      <c r="DH16" s="251"/>
      <c r="DI16" s="251"/>
      <c r="DJ16" s="251"/>
      <c r="DK16" s="251"/>
      <c r="DL16" s="251"/>
      <c r="DM16" s="251"/>
      <c r="DN16" s="251"/>
      <c r="DO16" s="251"/>
      <c r="DP16" s="251"/>
      <c r="DQ16" s="251"/>
      <c r="DR16" s="251"/>
      <c r="DS16" s="251"/>
      <c r="DT16" s="251"/>
      <c r="DU16" s="251"/>
      <c r="DV16" s="251"/>
      <c r="DW16" s="251"/>
      <c r="DX16" s="251"/>
      <c r="DY16" s="251"/>
      <c r="DZ16" s="251"/>
      <c r="EA16" s="251"/>
      <c r="EB16" s="251"/>
      <c r="EC16" s="251"/>
      <c r="ED16" s="251"/>
      <c r="EE16" s="251"/>
      <c r="EF16" s="251"/>
      <c r="EG16" s="251"/>
      <c r="EH16" s="251"/>
      <c r="EI16" s="251"/>
      <c r="EJ16" s="251"/>
      <c r="EK16" s="251"/>
      <c r="EL16" s="251"/>
      <c r="EM16" s="251"/>
      <c r="EN16" s="251"/>
      <c r="EO16" s="251"/>
      <c r="EP16" s="251"/>
      <c r="EQ16" s="251"/>
      <c r="ER16" s="251"/>
      <c r="ES16" s="251"/>
      <c r="ET16" s="251"/>
      <c r="EU16" s="251"/>
      <c r="EV16" s="251"/>
      <c r="EW16" s="251"/>
      <c r="EX16" s="251"/>
      <c r="EY16" s="251"/>
      <c r="EZ16" s="251"/>
      <c r="FA16" s="251"/>
      <c r="FB16" s="251"/>
      <c r="FC16" s="251"/>
      <c r="FD16" s="251"/>
      <c r="FE16" s="251"/>
      <c r="FF16" s="251"/>
      <c r="FG16" s="251"/>
      <c r="FH16" s="251"/>
      <c r="FI16" s="251"/>
      <c r="FJ16" s="251"/>
      <c r="FK16" s="251"/>
      <c r="FL16" s="251"/>
      <c r="FM16" s="251"/>
      <c r="FN16" s="251"/>
      <c r="FO16" s="251"/>
      <c r="FP16" s="251"/>
      <c r="FQ16" s="251"/>
      <c r="FR16" s="251"/>
      <c r="FS16" s="251"/>
      <c r="FT16" s="251"/>
      <c r="FU16" s="251"/>
      <c r="FV16" s="251"/>
      <c r="FW16" s="251"/>
      <c r="FX16" s="251"/>
      <c r="FY16" s="251"/>
      <c r="FZ16" s="251"/>
      <c r="GA16" s="251"/>
      <c r="GB16" s="251"/>
      <c r="GC16" s="251"/>
      <c r="GD16" s="251"/>
      <c r="GE16" s="251"/>
      <c r="GF16" s="251"/>
      <c r="GG16" s="251"/>
      <c r="GH16" s="251"/>
      <c r="GI16" s="251"/>
      <c r="GJ16" s="251"/>
      <c r="GK16" s="251"/>
      <c r="GL16" s="251"/>
      <c r="GM16" s="251"/>
      <c r="GN16" s="251"/>
      <c r="GO16" s="251"/>
      <c r="GP16" s="251"/>
      <c r="GQ16" s="251"/>
      <c r="GR16" s="251"/>
      <c r="GS16" s="251"/>
      <c r="GT16" s="251"/>
      <c r="GU16" s="251"/>
      <c r="GV16" s="251"/>
      <c r="GW16" s="251"/>
      <c r="GX16" s="251"/>
      <c r="GY16" s="251"/>
      <c r="GZ16" s="251"/>
      <c r="HA16" s="251"/>
      <c r="HB16" s="251"/>
      <c r="HC16" s="251"/>
      <c r="HD16" s="251"/>
      <c r="HE16" s="251"/>
      <c r="HF16" s="251"/>
      <c r="HG16" s="251"/>
      <c r="HH16" s="251"/>
      <c r="HI16" s="251"/>
      <c r="HJ16" s="251"/>
      <c r="HK16" s="251"/>
      <c r="HL16" s="251"/>
      <c r="HM16" s="251"/>
      <c r="HN16" s="251"/>
      <c r="HO16" s="251"/>
      <c r="HP16" s="251"/>
      <c r="HQ16" s="251"/>
      <c r="HR16" s="251"/>
      <c r="HS16" s="251"/>
      <c r="HT16" s="251"/>
      <c r="HU16" s="251"/>
      <c r="HV16" s="251"/>
      <c r="HW16" s="251"/>
      <c r="HX16" s="251"/>
      <c r="HY16" s="251"/>
      <c r="HZ16" s="251"/>
      <c r="IA16" s="251"/>
      <c r="IB16" s="251"/>
      <c r="IC16" s="251"/>
      <c r="ID16" s="251"/>
      <c r="IE16" s="251"/>
      <c r="IF16" s="251"/>
      <c r="IG16" s="251"/>
      <c r="IH16" s="251"/>
      <c r="II16" s="251"/>
      <c r="IJ16" s="251"/>
      <c r="IK16" s="251"/>
      <c r="IL16" s="251"/>
      <c r="IM16" s="251"/>
      <c r="IN16" s="251"/>
      <c r="IO16" s="251"/>
      <c r="IP16" s="251"/>
      <c r="IQ16" s="251"/>
      <c r="IR16" s="251"/>
      <c r="IS16" s="251"/>
      <c r="IT16" s="251"/>
      <c r="IU16" s="251"/>
      <c r="IV16" s="251"/>
    </row>
    <row r="17" spans="1:256" s="252" customFormat="1" ht="15.75" x14ac:dyDescent="0.25">
      <c r="A17" s="211"/>
      <c r="B17" s="212"/>
      <c r="C17" s="247"/>
      <c r="D17" s="248"/>
      <c r="E17" s="272"/>
      <c r="F17" s="272"/>
      <c r="G17" s="272"/>
      <c r="H17" s="272"/>
      <c r="I17" s="272"/>
      <c r="J17" s="272"/>
      <c r="K17" s="272"/>
      <c r="L17" s="211"/>
      <c r="M17" s="211"/>
      <c r="N17" s="211"/>
      <c r="O17" s="251"/>
      <c r="P17" s="251"/>
      <c r="Q17" s="251"/>
      <c r="R17" s="251"/>
      <c r="S17" s="251"/>
      <c r="T17" s="251"/>
      <c r="U17" s="251"/>
      <c r="V17" s="251"/>
      <c r="W17" s="251"/>
      <c r="X17" s="251"/>
      <c r="Y17" s="251"/>
      <c r="Z17" s="251"/>
      <c r="AA17" s="251"/>
      <c r="AB17" s="251"/>
      <c r="AC17" s="251"/>
      <c r="AD17" s="251"/>
      <c r="AE17" s="251"/>
      <c r="AF17" s="251"/>
      <c r="AG17" s="251"/>
      <c r="AH17" s="251"/>
      <c r="AI17" s="251"/>
      <c r="AJ17" s="251"/>
      <c r="AK17" s="251"/>
      <c r="AL17" s="251"/>
      <c r="AM17" s="251"/>
      <c r="AN17" s="251"/>
      <c r="AO17" s="251"/>
      <c r="AP17" s="251"/>
      <c r="AQ17" s="251"/>
      <c r="AR17" s="251"/>
      <c r="AS17" s="251"/>
      <c r="AT17" s="251"/>
      <c r="AU17" s="251"/>
      <c r="AV17" s="251"/>
      <c r="AW17" s="251"/>
      <c r="AX17" s="251"/>
      <c r="AY17" s="251"/>
      <c r="AZ17" s="251"/>
      <c r="BA17" s="251"/>
      <c r="BB17" s="251"/>
      <c r="BC17" s="251"/>
      <c r="BD17" s="251"/>
      <c r="BE17" s="251"/>
      <c r="BF17" s="251"/>
      <c r="BG17" s="251"/>
      <c r="BH17" s="251"/>
      <c r="BI17" s="251"/>
      <c r="BJ17" s="251"/>
      <c r="BK17" s="251"/>
      <c r="BL17" s="251"/>
      <c r="BM17" s="251"/>
      <c r="BN17" s="251"/>
      <c r="BO17" s="251"/>
      <c r="BP17" s="251"/>
      <c r="BQ17" s="251"/>
      <c r="BR17" s="251"/>
      <c r="BS17" s="251"/>
      <c r="BT17" s="251"/>
      <c r="BU17" s="251"/>
      <c r="BV17" s="251"/>
      <c r="BW17" s="251"/>
      <c r="BX17" s="251"/>
      <c r="BY17" s="251"/>
      <c r="BZ17" s="251"/>
      <c r="CA17" s="251"/>
      <c r="CB17" s="251"/>
      <c r="CC17" s="251"/>
      <c r="CD17" s="251"/>
      <c r="CE17" s="251"/>
      <c r="CF17" s="251"/>
      <c r="CG17" s="251"/>
      <c r="CH17" s="251"/>
      <c r="CI17" s="251"/>
      <c r="CJ17" s="251"/>
      <c r="CK17" s="251"/>
      <c r="CL17" s="251"/>
      <c r="CM17" s="251"/>
      <c r="CN17" s="251"/>
      <c r="CO17" s="251"/>
      <c r="CP17" s="251"/>
      <c r="CQ17" s="251"/>
      <c r="CR17" s="251"/>
      <c r="CS17" s="251"/>
      <c r="CT17" s="251"/>
      <c r="CU17" s="251"/>
      <c r="CV17" s="251"/>
      <c r="CW17" s="251"/>
      <c r="CX17" s="251"/>
      <c r="CY17" s="251"/>
      <c r="CZ17" s="251"/>
      <c r="DA17" s="251"/>
      <c r="DB17" s="251"/>
      <c r="DC17" s="251"/>
      <c r="DD17" s="251"/>
      <c r="DE17" s="251"/>
      <c r="DF17" s="251"/>
      <c r="DG17" s="251"/>
      <c r="DH17" s="251"/>
      <c r="DI17" s="251"/>
      <c r="DJ17" s="251"/>
      <c r="DK17" s="251"/>
      <c r="DL17" s="251"/>
      <c r="DM17" s="251"/>
      <c r="DN17" s="251"/>
      <c r="DO17" s="251"/>
      <c r="DP17" s="251"/>
      <c r="DQ17" s="251"/>
      <c r="DR17" s="251"/>
      <c r="DS17" s="251"/>
      <c r="DT17" s="251"/>
      <c r="DU17" s="251"/>
      <c r="DV17" s="251"/>
      <c r="DW17" s="251"/>
      <c r="DX17" s="251"/>
      <c r="DY17" s="251"/>
      <c r="DZ17" s="251"/>
      <c r="EA17" s="251"/>
      <c r="EB17" s="251"/>
      <c r="EC17" s="251"/>
      <c r="ED17" s="251"/>
      <c r="EE17" s="251"/>
      <c r="EF17" s="251"/>
      <c r="EG17" s="251"/>
      <c r="EH17" s="251"/>
      <c r="EI17" s="251"/>
      <c r="EJ17" s="251"/>
      <c r="EK17" s="251"/>
      <c r="EL17" s="251"/>
      <c r="EM17" s="251"/>
      <c r="EN17" s="251"/>
      <c r="EO17" s="251"/>
      <c r="EP17" s="251"/>
      <c r="EQ17" s="251"/>
      <c r="ER17" s="251"/>
      <c r="ES17" s="251"/>
      <c r="ET17" s="251"/>
      <c r="EU17" s="251"/>
      <c r="EV17" s="251"/>
      <c r="EW17" s="251"/>
      <c r="EX17" s="251"/>
      <c r="EY17" s="251"/>
      <c r="EZ17" s="251"/>
      <c r="FA17" s="251"/>
      <c r="FB17" s="251"/>
      <c r="FC17" s="251"/>
      <c r="FD17" s="251"/>
      <c r="FE17" s="251"/>
      <c r="FF17" s="251"/>
      <c r="FG17" s="251"/>
      <c r="FH17" s="251"/>
      <c r="FI17" s="251"/>
      <c r="FJ17" s="251"/>
      <c r="FK17" s="251"/>
      <c r="FL17" s="251"/>
      <c r="FM17" s="251"/>
      <c r="FN17" s="251"/>
      <c r="FO17" s="251"/>
      <c r="FP17" s="251"/>
      <c r="FQ17" s="251"/>
      <c r="FR17" s="251"/>
      <c r="FS17" s="251"/>
      <c r="FT17" s="251"/>
      <c r="FU17" s="251"/>
      <c r="FV17" s="251"/>
      <c r="FW17" s="251"/>
      <c r="FX17" s="251"/>
      <c r="FY17" s="251"/>
      <c r="FZ17" s="251"/>
      <c r="GA17" s="251"/>
      <c r="GB17" s="251"/>
      <c r="GC17" s="251"/>
      <c r="GD17" s="251"/>
      <c r="GE17" s="251"/>
      <c r="GF17" s="251"/>
      <c r="GG17" s="251"/>
      <c r="GH17" s="251"/>
      <c r="GI17" s="251"/>
      <c r="GJ17" s="251"/>
      <c r="GK17" s="251"/>
      <c r="GL17" s="251"/>
      <c r="GM17" s="251"/>
      <c r="GN17" s="251"/>
      <c r="GO17" s="251"/>
      <c r="GP17" s="251"/>
      <c r="GQ17" s="251"/>
      <c r="GR17" s="251"/>
      <c r="GS17" s="251"/>
      <c r="GT17" s="251"/>
      <c r="GU17" s="251"/>
      <c r="GV17" s="251"/>
      <c r="GW17" s="251"/>
      <c r="GX17" s="251"/>
      <c r="GY17" s="251"/>
      <c r="GZ17" s="251"/>
      <c r="HA17" s="251"/>
      <c r="HB17" s="251"/>
      <c r="HC17" s="251"/>
      <c r="HD17" s="251"/>
      <c r="HE17" s="251"/>
      <c r="HF17" s="251"/>
      <c r="HG17" s="251"/>
      <c r="HH17" s="251"/>
      <c r="HI17" s="251"/>
      <c r="HJ17" s="251"/>
      <c r="HK17" s="251"/>
      <c r="HL17" s="251"/>
      <c r="HM17" s="251"/>
      <c r="HN17" s="251"/>
      <c r="HO17" s="251"/>
      <c r="HP17" s="251"/>
      <c r="HQ17" s="251"/>
      <c r="HR17" s="251"/>
      <c r="HS17" s="251"/>
      <c r="HT17" s="251"/>
      <c r="HU17" s="251"/>
      <c r="HV17" s="251"/>
      <c r="HW17" s="251"/>
      <c r="HX17" s="251"/>
      <c r="HY17" s="251"/>
      <c r="HZ17" s="251"/>
      <c r="IA17" s="251"/>
      <c r="IB17" s="251"/>
      <c r="IC17" s="251"/>
      <c r="ID17" s="251"/>
      <c r="IE17" s="251"/>
      <c r="IF17" s="251"/>
      <c r="IG17" s="251"/>
      <c r="IH17" s="251"/>
      <c r="II17" s="251"/>
      <c r="IJ17" s="251"/>
      <c r="IK17" s="251"/>
      <c r="IL17" s="251"/>
      <c r="IM17" s="251"/>
      <c r="IN17" s="251"/>
      <c r="IO17" s="251"/>
      <c r="IP17" s="251"/>
      <c r="IQ17" s="251"/>
      <c r="IR17" s="251"/>
      <c r="IS17" s="251"/>
      <c r="IT17" s="251"/>
      <c r="IU17" s="251"/>
      <c r="IV17" s="251"/>
    </row>
    <row r="18" spans="1:256" s="252" customFormat="1" ht="15.75" x14ac:dyDescent="0.25">
      <c r="A18" s="211"/>
      <c r="B18" s="212"/>
      <c r="C18" s="247"/>
      <c r="D18" s="248"/>
      <c r="E18" s="272"/>
      <c r="F18" s="272"/>
      <c r="G18" s="272"/>
      <c r="H18" s="272"/>
      <c r="I18" s="272"/>
      <c r="J18" s="272"/>
      <c r="K18" s="272"/>
      <c r="L18" s="211"/>
      <c r="M18" s="211"/>
      <c r="N18" s="21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c r="DM18" s="251"/>
      <c r="DN18" s="251"/>
      <c r="DO18" s="251"/>
      <c r="DP18" s="251"/>
      <c r="DQ18" s="251"/>
      <c r="DR18" s="251"/>
      <c r="DS18" s="251"/>
      <c r="DT18" s="251"/>
      <c r="DU18" s="251"/>
      <c r="DV18" s="251"/>
      <c r="DW18" s="251"/>
      <c r="DX18" s="251"/>
      <c r="DY18" s="251"/>
      <c r="DZ18" s="251"/>
      <c r="EA18" s="251"/>
      <c r="EB18" s="251"/>
      <c r="EC18" s="251"/>
      <c r="ED18" s="251"/>
      <c r="EE18" s="251"/>
      <c r="EF18" s="251"/>
      <c r="EG18" s="251"/>
      <c r="EH18" s="251"/>
      <c r="EI18" s="251"/>
      <c r="EJ18" s="251"/>
      <c r="EK18" s="251"/>
      <c r="EL18" s="251"/>
      <c r="EM18" s="251"/>
      <c r="EN18" s="251"/>
      <c r="EO18" s="251"/>
      <c r="EP18" s="251"/>
      <c r="EQ18" s="251"/>
      <c r="ER18" s="251"/>
      <c r="ES18" s="251"/>
      <c r="ET18" s="251"/>
      <c r="EU18" s="251"/>
      <c r="EV18" s="251"/>
      <c r="EW18" s="251"/>
      <c r="EX18" s="251"/>
      <c r="EY18" s="251"/>
      <c r="EZ18" s="251"/>
      <c r="FA18" s="251"/>
      <c r="FB18" s="251"/>
      <c r="FC18" s="251"/>
      <c r="FD18" s="251"/>
      <c r="FE18" s="251"/>
      <c r="FF18" s="251"/>
      <c r="FG18" s="251"/>
      <c r="FH18" s="251"/>
      <c r="FI18" s="251"/>
      <c r="FJ18" s="251"/>
      <c r="FK18" s="251"/>
      <c r="FL18" s="251"/>
      <c r="FM18" s="251"/>
      <c r="FN18" s="251"/>
      <c r="FO18" s="251"/>
      <c r="FP18" s="251"/>
      <c r="FQ18" s="251"/>
      <c r="FR18" s="251"/>
      <c r="FS18" s="251"/>
      <c r="FT18" s="251"/>
      <c r="FU18" s="251"/>
      <c r="FV18" s="251"/>
      <c r="FW18" s="251"/>
      <c r="FX18" s="251"/>
      <c r="FY18" s="251"/>
      <c r="FZ18" s="251"/>
      <c r="GA18" s="251"/>
      <c r="GB18" s="251"/>
      <c r="GC18" s="251"/>
      <c r="GD18" s="251"/>
      <c r="GE18" s="251"/>
      <c r="GF18" s="251"/>
      <c r="GG18" s="251"/>
      <c r="GH18" s="251"/>
      <c r="GI18" s="251"/>
      <c r="GJ18" s="251"/>
      <c r="GK18" s="251"/>
      <c r="GL18" s="251"/>
      <c r="GM18" s="251"/>
      <c r="GN18" s="251"/>
      <c r="GO18" s="251"/>
      <c r="GP18" s="251"/>
      <c r="GQ18" s="251"/>
      <c r="GR18" s="251"/>
      <c r="GS18" s="251"/>
      <c r="GT18" s="251"/>
      <c r="GU18" s="251"/>
      <c r="GV18" s="251"/>
      <c r="GW18" s="251"/>
      <c r="GX18" s="251"/>
      <c r="GY18" s="251"/>
      <c r="GZ18" s="251"/>
      <c r="HA18" s="251"/>
      <c r="HB18" s="251"/>
      <c r="HC18" s="251"/>
      <c r="HD18" s="251"/>
      <c r="HE18" s="251"/>
      <c r="HF18" s="251"/>
      <c r="HG18" s="251"/>
      <c r="HH18" s="251"/>
      <c r="HI18" s="251"/>
      <c r="HJ18" s="251"/>
      <c r="HK18" s="251"/>
      <c r="HL18" s="251"/>
      <c r="HM18" s="251"/>
      <c r="HN18" s="251"/>
      <c r="HO18" s="251"/>
      <c r="HP18" s="251"/>
      <c r="HQ18" s="251"/>
      <c r="HR18" s="251"/>
      <c r="HS18" s="251"/>
      <c r="HT18" s="251"/>
      <c r="HU18" s="251"/>
      <c r="HV18" s="251"/>
      <c r="HW18" s="251"/>
      <c r="HX18" s="251"/>
      <c r="HY18" s="251"/>
      <c r="HZ18" s="251"/>
      <c r="IA18" s="251"/>
      <c r="IB18" s="251"/>
      <c r="IC18" s="251"/>
      <c r="ID18" s="251"/>
      <c r="IE18" s="251"/>
      <c r="IF18" s="251"/>
      <c r="IG18" s="251"/>
      <c r="IH18" s="251"/>
      <c r="II18" s="251"/>
      <c r="IJ18" s="251"/>
      <c r="IK18" s="251"/>
      <c r="IL18" s="251"/>
      <c r="IM18" s="251"/>
      <c r="IN18" s="251"/>
      <c r="IO18" s="251"/>
      <c r="IP18" s="251"/>
      <c r="IQ18" s="251"/>
      <c r="IR18" s="251"/>
      <c r="IS18" s="251"/>
      <c r="IT18" s="251"/>
      <c r="IU18" s="251"/>
      <c r="IV18" s="251"/>
    </row>
    <row r="19" spans="1:256" s="252" customFormat="1" ht="9" customHeight="1" x14ac:dyDescent="0.25">
      <c r="A19" s="211"/>
      <c r="B19" s="212"/>
      <c r="C19" s="247"/>
      <c r="D19" s="248"/>
      <c r="E19" s="1"/>
      <c r="F19" s="1"/>
      <c r="G19" s="1"/>
      <c r="H19" s="1"/>
      <c r="I19" s="1"/>
      <c r="J19" s="1"/>
      <c r="K19" s="1"/>
      <c r="L19" s="211"/>
      <c r="M19" s="211"/>
      <c r="N19" s="211"/>
      <c r="O19" s="251"/>
      <c r="P19" s="251"/>
      <c r="Q19" s="251"/>
      <c r="R19" s="251"/>
      <c r="S19" s="251"/>
      <c r="T19" s="251"/>
      <c r="U19" s="251"/>
      <c r="V19" s="251"/>
      <c r="W19" s="251"/>
      <c r="X19" s="251"/>
      <c r="Y19" s="251"/>
      <c r="Z19" s="251"/>
      <c r="AA19" s="251"/>
      <c r="AB19" s="251"/>
      <c r="AC19" s="251"/>
      <c r="AD19" s="251"/>
      <c r="AE19" s="251"/>
      <c r="AF19" s="251"/>
      <c r="AG19" s="251"/>
      <c r="AH19" s="251"/>
      <c r="AI19" s="251"/>
      <c r="AJ19" s="251"/>
      <c r="AK19" s="251"/>
      <c r="AL19" s="251"/>
      <c r="AM19" s="251"/>
      <c r="AN19" s="251"/>
      <c r="AO19" s="251"/>
      <c r="AP19" s="251"/>
      <c r="AQ19" s="251"/>
      <c r="AR19" s="251"/>
      <c r="AS19" s="251"/>
      <c r="AT19" s="251"/>
      <c r="AU19" s="251"/>
      <c r="AV19" s="251"/>
      <c r="AW19" s="251"/>
      <c r="AX19" s="251"/>
      <c r="AY19" s="251"/>
      <c r="AZ19" s="251"/>
      <c r="BA19" s="251"/>
      <c r="BB19" s="251"/>
      <c r="BC19" s="251"/>
      <c r="BD19" s="251"/>
      <c r="BE19" s="251"/>
      <c r="BF19" s="251"/>
      <c r="BG19" s="251"/>
      <c r="BH19" s="251"/>
      <c r="BI19" s="251"/>
      <c r="BJ19" s="251"/>
      <c r="BK19" s="251"/>
      <c r="BL19" s="251"/>
      <c r="BM19" s="251"/>
      <c r="BN19" s="251"/>
      <c r="BO19" s="251"/>
      <c r="BP19" s="251"/>
      <c r="BQ19" s="251"/>
      <c r="BR19" s="251"/>
      <c r="BS19" s="251"/>
      <c r="BT19" s="251"/>
      <c r="BU19" s="251"/>
      <c r="BV19" s="251"/>
      <c r="BW19" s="251"/>
      <c r="BX19" s="251"/>
      <c r="BY19" s="251"/>
      <c r="BZ19" s="251"/>
      <c r="CA19" s="251"/>
      <c r="CB19" s="251"/>
      <c r="CC19" s="251"/>
      <c r="CD19" s="251"/>
      <c r="CE19" s="251"/>
      <c r="CF19" s="251"/>
      <c r="CG19" s="251"/>
      <c r="CH19" s="251"/>
      <c r="CI19" s="251"/>
      <c r="CJ19" s="251"/>
      <c r="CK19" s="251"/>
      <c r="CL19" s="251"/>
      <c r="CM19" s="251"/>
      <c r="CN19" s="251"/>
      <c r="CO19" s="251"/>
      <c r="CP19" s="251"/>
      <c r="CQ19" s="251"/>
      <c r="CR19" s="251"/>
      <c r="CS19" s="251"/>
      <c r="CT19" s="251"/>
      <c r="CU19" s="251"/>
      <c r="CV19" s="251"/>
      <c r="CW19" s="251"/>
      <c r="CX19" s="251"/>
      <c r="CY19" s="251"/>
      <c r="CZ19" s="251"/>
      <c r="DA19" s="251"/>
      <c r="DB19" s="251"/>
      <c r="DC19" s="251"/>
      <c r="DD19" s="251"/>
      <c r="DE19" s="251"/>
      <c r="DF19" s="251"/>
      <c r="DG19" s="251"/>
      <c r="DH19" s="251"/>
      <c r="DI19" s="251"/>
      <c r="DJ19" s="251"/>
      <c r="DK19" s="251"/>
      <c r="DL19" s="251"/>
      <c r="DM19" s="251"/>
      <c r="DN19" s="251"/>
      <c r="DO19" s="251"/>
      <c r="DP19" s="251"/>
      <c r="DQ19" s="251"/>
      <c r="DR19" s="251"/>
      <c r="DS19" s="251"/>
      <c r="DT19" s="251"/>
      <c r="DU19" s="251"/>
      <c r="DV19" s="251"/>
      <c r="DW19" s="251"/>
      <c r="DX19" s="251"/>
      <c r="DY19" s="251"/>
      <c r="DZ19" s="251"/>
      <c r="EA19" s="251"/>
      <c r="EB19" s="251"/>
      <c r="EC19" s="251"/>
      <c r="ED19" s="251"/>
      <c r="EE19" s="251"/>
      <c r="EF19" s="251"/>
      <c r="EG19" s="251"/>
      <c r="EH19" s="251"/>
      <c r="EI19" s="251"/>
      <c r="EJ19" s="251"/>
      <c r="EK19" s="251"/>
      <c r="EL19" s="251"/>
      <c r="EM19" s="251"/>
      <c r="EN19" s="251"/>
      <c r="EO19" s="251"/>
      <c r="EP19" s="251"/>
      <c r="EQ19" s="251"/>
      <c r="ER19" s="251"/>
      <c r="ES19" s="251"/>
      <c r="ET19" s="251"/>
      <c r="EU19" s="251"/>
      <c r="EV19" s="251"/>
      <c r="EW19" s="251"/>
      <c r="EX19" s="251"/>
      <c r="EY19" s="251"/>
      <c r="EZ19" s="251"/>
      <c r="FA19" s="251"/>
      <c r="FB19" s="251"/>
      <c r="FC19" s="251"/>
      <c r="FD19" s="251"/>
      <c r="FE19" s="251"/>
      <c r="FF19" s="251"/>
      <c r="FG19" s="251"/>
      <c r="FH19" s="251"/>
      <c r="FI19" s="251"/>
      <c r="FJ19" s="251"/>
      <c r="FK19" s="251"/>
      <c r="FL19" s="251"/>
      <c r="FM19" s="251"/>
      <c r="FN19" s="251"/>
      <c r="FO19" s="251"/>
      <c r="FP19" s="251"/>
      <c r="FQ19" s="251"/>
      <c r="FR19" s="251"/>
      <c r="FS19" s="251"/>
      <c r="FT19" s="251"/>
      <c r="FU19" s="251"/>
      <c r="FV19" s="251"/>
      <c r="FW19" s="251"/>
      <c r="FX19" s="251"/>
      <c r="FY19" s="251"/>
      <c r="FZ19" s="251"/>
      <c r="GA19" s="251"/>
      <c r="GB19" s="251"/>
      <c r="GC19" s="251"/>
      <c r="GD19" s="251"/>
      <c r="GE19" s="251"/>
      <c r="GF19" s="251"/>
      <c r="GG19" s="251"/>
      <c r="GH19" s="251"/>
      <c r="GI19" s="251"/>
      <c r="GJ19" s="251"/>
      <c r="GK19" s="251"/>
      <c r="GL19" s="251"/>
      <c r="GM19" s="251"/>
      <c r="GN19" s="251"/>
      <c r="GO19" s="251"/>
      <c r="GP19" s="251"/>
      <c r="GQ19" s="251"/>
      <c r="GR19" s="251"/>
      <c r="GS19" s="251"/>
      <c r="GT19" s="251"/>
      <c r="GU19" s="251"/>
      <c r="GV19" s="251"/>
      <c r="GW19" s="251"/>
      <c r="GX19" s="251"/>
      <c r="GY19" s="251"/>
      <c r="GZ19" s="251"/>
      <c r="HA19" s="251"/>
      <c r="HB19" s="251"/>
      <c r="HC19" s="251"/>
      <c r="HD19" s="251"/>
      <c r="HE19" s="251"/>
      <c r="HF19" s="251"/>
      <c r="HG19" s="251"/>
      <c r="HH19" s="251"/>
      <c r="HI19" s="251"/>
      <c r="HJ19" s="251"/>
      <c r="HK19" s="251"/>
      <c r="HL19" s="251"/>
      <c r="HM19" s="251"/>
      <c r="HN19" s="251"/>
      <c r="HO19" s="251"/>
      <c r="HP19" s="251"/>
      <c r="HQ19" s="251"/>
      <c r="HR19" s="251"/>
      <c r="HS19" s="251"/>
      <c r="HT19" s="251"/>
      <c r="HU19" s="251"/>
      <c r="HV19" s="251"/>
      <c r="HW19" s="251"/>
      <c r="HX19" s="251"/>
      <c r="HY19" s="251"/>
      <c r="HZ19" s="251"/>
      <c r="IA19" s="251"/>
      <c r="IB19" s="251"/>
      <c r="IC19" s="251"/>
      <c r="ID19" s="251"/>
      <c r="IE19" s="251"/>
      <c r="IF19" s="251"/>
      <c r="IG19" s="251"/>
      <c r="IH19" s="251"/>
      <c r="II19" s="251"/>
      <c r="IJ19" s="251"/>
      <c r="IK19" s="251"/>
      <c r="IL19" s="251"/>
      <c r="IM19" s="251"/>
      <c r="IN19" s="251"/>
      <c r="IO19" s="251"/>
      <c r="IP19" s="251"/>
      <c r="IQ19" s="251"/>
      <c r="IR19" s="251"/>
      <c r="IS19" s="251"/>
      <c r="IT19" s="251"/>
      <c r="IU19" s="251"/>
      <c r="IV19" s="251"/>
    </row>
    <row r="20" spans="1:256" s="252" customFormat="1" ht="15" customHeight="1" x14ac:dyDescent="0.25">
      <c r="A20" s="211"/>
      <c r="B20" s="212"/>
      <c r="C20" s="247"/>
      <c r="D20" s="248" t="s">
        <v>6</v>
      </c>
      <c r="E20" s="272" t="s">
        <v>96</v>
      </c>
      <c r="F20" s="272"/>
      <c r="G20" s="272"/>
      <c r="H20" s="272"/>
      <c r="I20" s="272"/>
      <c r="J20" s="272"/>
      <c r="K20" s="272"/>
      <c r="L20" s="249"/>
      <c r="M20" s="249"/>
      <c r="N20" s="249"/>
      <c r="O20" s="251"/>
      <c r="P20" s="251"/>
      <c r="Q20" s="251"/>
      <c r="R20" s="251"/>
      <c r="S20" s="251"/>
      <c r="T20" s="251"/>
      <c r="U20" s="251"/>
      <c r="V20" s="251"/>
      <c r="W20" s="251"/>
      <c r="X20" s="251"/>
      <c r="Y20" s="251"/>
      <c r="Z20" s="251"/>
      <c r="AA20" s="251"/>
      <c r="AB20" s="251"/>
      <c r="AC20" s="251"/>
      <c r="AD20" s="251"/>
      <c r="AE20" s="251"/>
      <c r="AF20" s="251"/>
      <c r="AG20" s="251"/>
      <c r="AH20" s="251"/>
      <c r="AI20" s="251"/>
      <c r="AJ20" s="251"/>
      <c r="AK20" s="251"/>
      <c r="AL20" s="251"/>
      <c r="AM20" s="251"/>
      <c r="AN20" s="251"/>
      <c r="AO20" s="251"/>
      <c r="AP20" s="251"/>
      <c r="AQ20" s="251"/>
      <c r="AR20" s="251"/>
      <c r="AS20" s="251"/>
      <c r="AT20" s="251"/>
      <c r="AU20" s="251"/>
      <c r="AV20" s="251"/>
      <c r="AW20" s="251"/>
      <c r="AX20" s="251"/>
      <c r="AY20" s="251"/>
      <c r="AZ20" s="251"/>
      <c r="BA20" s="251"/>
      <c r="BB20" s="251"/>
      <c r="BC20" s="251"/>
      <c r="BD20" s="251"/>
      <c r="BE20" s="251"/>
      <c r="BF20" s="251"/>
      <c r="BG20" s="251"/>
      <c r="BH20" s="251"/>
      <c r="BI20" s="251"/>
      <c r="BJ20" s="251"/>
      <c r="BK20" s="251"/>
      <c r="BL20" s="251"/>
      <c r="BM20" s="251"/>
      <c r="BN20" s="251"/>
      <c r="BO20" s="251"/>
      <c r="BP20" s="251"/>
      <c r="BQ20" s="251"/>
      <c r="BR20" s="251"/>
      <c r="BS20" s="251"/>
      <c r="BT20" s="251"/>
      <c r="BU20" s="251"/>
      <c r="BV20" s="251"/>
      <c r="BW20" s="251"/>
      <c r="BX20" s="251"/>
      <c r="BY20" s="251"/>
      <c r="BZ20" s="251"/>
      <c r="CA20" s="251"/>
      <c r="CB20" s="251"/>
      <c r="CC20" s="251"/>
      <c r="CD20" s="251"/>
      <c r="CE20" s="251"/>
      <c r="CF20" s="251"/>
      <c r="CG20" s="251"/>
      <c r="CH20" s="251"/>
      <c r="CI20" s="251"/>
      <c r="CJ20" s="251"/>
      <c r="CK20" s="251"/>
      <c r="CL20" s="251"/>
      <c r="CM20" s="251"/>
      <c r="CN20" s="251"/>
      <c r="CO20" s="251"/>
      <c r="CP20" s="251"/>
      <c r="CQ20" s="251"/>
      <c r="CR20" s="251"/>
      <c r="CS20" s="251"/>
      <c r="CT20" s="251"/>
      <c r="CU20" s="251"/>
      <c r="CV20" s="251"/>
      <c r="CW20" s="251"/>
      <c r="CX20" s="251"/>
      <c r="CY20" s="251"/>
      <c r="CZ20" s="251"/>
      <c r="DA20" s="251"/>
      <c r="DB20" s="251"/>
      <c r="DC20" s="251"/>
      <c r="DD20" s="251"/>
      <c r="DE20" s="251"/>
      <c r="DF20" s="251"/>
      <c r="DG20" s="251"/>
      <c r="DH20" s="251"/>
      <c r="DI20" s="251"/>
      <c r="DJ20" s="251"/>
      <c r="DK20" s="251"/>
      <c r="DL20" s="251"/>
      <c r="DM20" s="251"/>
      <c r="DN20" s="251"/>
      <c r="DO20" s="251"/>
      <c r="DP20" s="251"/>
      <c r="DQ20" s="251"/>
      <c r="DR20" s="251"/>
      <c r="DS20" s="251"/>
      <c r="DT20" s="251"/>
      <c r="DU20" s="251"/>
      <c r="DV20" s="251"/>
      <c r="DW20" s="251"/>
      <c r="DX20" s="251"/>
      <c r="DY20" s="251"/>
      <c r="DZ20" s="251"/>
      <c r="EA20" s="251"/>
      <c r="EB20" s="251"/>
      <c r="EC20" s="251"/>
      <c r="ED20" s="251"/>
      <c r="EE20" s="251"/>
      <c r="EF20" s="251"/>
      <c r="EG20" s="251"/>
      <c r="EH20" s="251"/>
      <c r="EI20" s="251"/>
      <c r="EJ20" s="251"/>
      <c r="EK20" s="251"/>
      <c r="EL20" s="251"/>
      <c r="EM20" s="251"/>
      <c r="EN20" s="251"/>
      <c r="EO20" s="251"/>
      <c r="EP20" s="251"/>
      <c r="EQ20" s="251"/>
      <c r="ER20" s="251"/>
      <c r="ES20" s="251"/>
      <c r="ET20" s="251"/>
      <c r="EU20" s="251"/>
      <c r="EV20" s="251"/>
      <c r="EW20" s="251"/>
      <c r="EX20" s="251"/>
      <c r="EY20" s="251"/>
      <c r="EZ20" s="251"/>
      <c r="FA20" s="251"/>
      <c r="FB20" s="251"/>
      <c r="FC20" s="251"/>
      <c r="FD20" s="251"/>
      <c r="FE20" s="251"/>
      <c r="FF20" s="251"/>
      <c r="FG20" s="251"/>
      <c r="FH20" s="251"/>
      <c r="FI20" s="251"/>
      <c r="FJ20" s="251"/>
      <c r="FK20" s="251"/>
      <c r="FL20" s="251"/>
      <c r="FM20" s="251"/>
      <c r="FN20" s="251"/>
      <c r="FO20" s="251"/>
      <c r="FP20" s="251"/>
      <c r="FQ20" s="251"/>
      <c r="FR20" s="251"/>
      <c r="FS20" s="251"/>
      <c r="FT20" s="251"/>
      <c r="FU20" s="251"/>
      <c r="FV20" s="251"/>
      <c r="FW20" s="251"/>
      <c r="FX20" s="251"/>
      <c r="FY20" s="251"/>
      <c r="FZ20" s="251"/>
      <c r="GA20" s="251"/>
      <c r="GB20" s="251"/>
      <c r="GC20" s="251"/>
      <c r="GD20" s="251"/>
      <c r="GE20" s="251"/>
      <c r="GF20" s="251"/>
      <c r="GG20" s="251"/>
      <c r="GH20" s="251"/>
      <c r="GI20" s="251"/>
      <c r="GJ20" s="251"/>
      <c r="GK20" s="251"/>
      <c r="GL20" s="251"/>
      <c r="GM20" s="251"/>
      <c r="GN20" s="251"/>
      <c r="GO20" s="251"/>
      <c r="GP20" s="251"/>
      <c r="GQ20" s="251"/>
      <c r="GR20" s="251"/>
      <c r="GS20" s="251"/>
      <c r="GT20" s="251"/>
      <c r="GU20" s="251"/>
      <c r="GV20" s="251"/>
      <c r="GW20" s="251"/>
      <c r="GX20" s="251"/>
      <c r="GY20" s="251"/>
      <c r="GZ20" s="251"/>
      <c r="HA20" s="251"/>
      <c r="HB20" s="251"/>
      <c r="HC20" s="251"/>
      <c r="HD20" s="251"/>
      <c r="HE20" s="251"/>
      <c r="HF20" s="251"/>
      <c r="HG20" s="251"/>
      <c r="HH20" s="251"/>
      <c r="HI20" s="251"/>
      <c r="HJ20" s="251"/>
      <c r="HK20" s="251"/>
      <c r="HL20" s="251"/>
      <c r="HM20" s="251"/>
      <c r="HN20" s="251"/>
      <c r="HO20" s="251"/>
      <c r="HP20" s="251"/>
      <c r="HQ20" s="251"/>
      <c r="HR20" s="251"/>
      <c r="HS20" s="251"/>
      <c r="HT20" s="251"/>
      <c r="HU20" s="251"/>
      <c r="HV20" s="251"/>
      <c r="HW20" s="251"/>
      <c r="HX20" s="251"/>
      <c r="HY20" s="251"/>
      <c r="HZ20" s="251"/>
      <c r="IA20" s="251"/>
      <c r="IB20" s="251"/>
      <c r="IC20" s="251"/>
      <c r="ID20" s="251"/>
      <c r="IE20" s="251"/>
      <c r="IF20" s="251"/>
      <c r="IG20" s="251"/>
      <c r="IH20" s="251"/>
      <c r="II20" s="251"/>
      <c r="IJ20" s="251"/>
      <c r="IK20" s="251"/>
      <c r="IL20" s="251"/>
      <c r="IM20" s="251"/>
      <c r="IN20" s="251"/>
      <c r="IO20" s="251"/>
      <c r="IP20" s="251"/>
      <c r="IQ20" s="251"/>
      <c r="IR20" s="251"/>
      <c r="IS20" s="251"/>
      <c r="IT20" s="251"/>
      <c r="IU20" s="251"/>
      <c r="IV20" s="251"/>
    </row>
    <row r="21" spans="1:256" s="252" customFormat="1" ht="9" customHeight="1" x14ac:dyDescent="0.25">
      <c r="A21" s="211"/>
      <c r="B21" s="212"/>
      <c r="C21" s="247"/>
      <c r="D21" s="248"/>
      <c r="E21" s="1"/>
      <c r="F21" s="1"/>
      <c r="G21" s="1"/>
      <c r="H21" s="1"/>
      <c r="I21" s="1"/>
      <c r="J21" s="1"/>
      <c r="K21" s="1"/>
      <c r="L21" s="249"/>
      <c r="M21" s="249"/>
      <c r="N21" s="249"/>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251"/>
      <c r="AL21" s="251"/>
      <c r="AM21" s="251"/>
      <c r="AN21" s="251"/>
      <c r="AO21" s="251"/>
      <c r="AP21" s="251"/>
      <c r="AQ21" s="251"/>
      <c r="AR21" s="251"/>
      <c r="AS21" s="251"/>
      <c r="AT21" s="251"/>
      <c r="AU21" s="251"/>
      <c r="AV21" s="251"/>
      <c r="AW21" s="251"/>
      <c r="AX21" s="251"/>
      <c r="AY21" s="251"/>
      <c r="AZ21" s="251"/>
      <c r="BA21" s="251"/>
      <c r="BB21" s="251"/>
      <c r="BC21" s="251"/>
      <c r="BD21" s="251"/>
      <c r="BE21" s="251"/>
      <c r="BF21" s="251"/>
      <c r="BG21" s="251"/>
      <c r="BH21" s="251"/>
      <c r="BI21" s="251"/>
      <c r="BJ21" s="251"/>
      <c r="BK21" s="251"/>
      <c r="BL21" s="251"/>
      <c r="BM21" s="251"/>
      <c r="BN21" s="251"/>
      <c r="BO21" s="251"/>
      <c r="BP21" s="251"/>
      <c r="BQ21" s="251"/>
      <c r="BR21" s="251"/>
      <c r="BS21" s="251"/>
      <c r="BT21" s="251"/>
      <c r="BU21" s="251"/>
      <c r="BV21" s="251"/>
      <c r="BW21" s="251"/>
      <c r="BX21" s="251"/>
      <c r="BY21" s="251"/>
      <c r="BZ21" s="251"/>
      <c r="CA21" s="251"/>
      <c r="CB21" s="251"/>
      <c r="CC21" s="251"/>
      <c r="CD21" s="251"/>
      <c r="CE21" s="251"/>
      <c r="CF21" s="251"/>
      <c r="CG21" s="251"/>
      <c r="CH21" s="251"/>
      <c r="CI21" s="251"/>
      <c r="CJ21" s="251"/>
      <c r="CK21" s="251"/>
      <c r="CL21" s="251"/>
      <c r="CM21" s="251"/>
      <c r="CN21" s="251"/>
      <c r="CO21" s="251"/>
      <c r="CP21" s="251"/>
      <c r="CQ21" s="251"/>
      <c r="CR21" s="251"/>
      <c r="CS21" s="251"/>
      <c r="CT21" s="251"/>
      <c r="CU21" s="251"/>
      <c r="CV21" s="251"/>
      <c r="CW21" s="251"/>
      <c r="CX21" s="251"/>
      <c r="CY21" s="251"/>
      <c r="CZ21" s="251"/>
      <c r="DA21" s="251"/>
      <c r="DB21" s="251"/>
      <c r="DC21" s="251"/>
      <c r="DD21" s="251"/>
      <c r="DE21" s="251"/>
      <c r="DF21" s="251"/>
      <c r="DG21" s="251"/>
      <c r="DH21" s="251"/>
      <c r="DI21" s="251"/>
      <c r="DJ21" s="251"/>
      <c r="DK21" s="251"/>
      <c r="DL21" s="251"/>
      <c r="DM21" s="251"/>
      <c r="DN21" s="251"/>
      <c r="DO21" s="251"/>
      <c r="DP21" s="251"/>
      <c r="DQ21" s="251"/>
      <c r="DR21" s="251"/>
      <c r="DS21" s="251"/>
      <c r="DT21" s="251"/>
      <c r="DU21" s="251"/>
      <c r="DV21" s="251"/>
      <c r="DW21" s="251"/>
      <c r="DX21" s="251"/>
      <c r="DY21" s="251"/>
      <c r="DZ21" s="251"/>
      <c r="EA21" s="251"/>
      <c r="EB21" s="251"/>
      <c r="EC21" s="251"/>
      <c r="ED21" s="251"/>
      <c r="EE21" s="251"/>
      <c r="EF21" s="251"/>
      <c r="EG21" s="251"/>
      <c r="EH21" s="251"/>
      <c r="EI21" s="251"/>
      <c r="EJ21" s="251"/>
      <c r="EK21" s="251"/>
      <c r="EL21" s="251"/>
      <c r="EM21" s="251"/>
      <c r="EN21" s="251"/>
      <c r="EO21" s="251"/>
      <c r="EP21" s="251"/>
      <c r="EQ21" s="251"/>
      <c r="ER21" s="251"/>
      <c r="ES21" s="251"/>
      <c r="ET21" s="251"/>
      <c r="EU21" s="251"/>
      <c r="EV21" s="251"/>
      <c r="EW21" s="251"/>
      <c r="EX21" s="251"/>
      <c r="EY21" s="251"/>
      <c r="EZ21" s="251"/>
      <c r="FA21" s="251"/>
      <c r="FB21" s="251"/>
      <c r="FC21" s="251"/>
      <c r="FD21" s="251"/>
      <c r="FE21" s="251"/>
      <c r="FF21" s="251"/>
      <c r="FG21" s="251"/>
      <c r="FH21" s="251"/>
      <c r="FI21" s="251"/>
      <c r="FJ21" s="251"/>
      <c r="FK21" s="251"/>
      <c r="FL21" s="251"/>
      <c r="FM21" s="251"/>
      <c r="FN21" s="251"/>
      <c r="FO21" s="251"/>
      <c r="FP21" s="251"/>
      <c r="FQ21" s="251"/>
      <c r="FR21" s="251"/>
      <c r="FS21" s="251"/>
      <c r="FT21" s="251"/>
      <c r="FU21" s="251"/>
      <c r="FV21" s="251"/>
      <c r="FW21" s="251"/>
      <c r="FX21" s="251"/>
      <c r="FY21" s="251"/>
      <c r="FZ21" s="251"/>
      <c r="GA21" s="251"/>
      <c r="GB21" s="251"/>
      <c r="GC21" s="251"/>
      <c r="GD21" s="251"/>
      <c r="GE21" s="251"/>
      <c r="GF21" s="251"/>
      <c r="GG21" s="251"/>
      <c r="GH21" s="251"/>
      <c r="GI21" s="251"/>
      <c r="GJ21" s="251"/>
      <c r="GK21" s="251"/>
      <c r="GL21" s="251"/>
      <c r="GM21" s="251"/>
      <c r="GN21" s="251"/>
      <c r="GO21" s="251"/>
      <c r="GP21" s="251"/>
      <c r="GQ21" s="251"/>
      <c r="GR21" s="251"/>
      <c r="GS21" s="251"/>
      <c r="GT21" s="251"/>
      <c r="GU21" s="251"/>
      <c r="GV21" s="251"/>
      <c r="GW21" s="251"/>
      <c r="GX21" s="251"/>
      <c r="GY21" s="251"/>
      <c r="GZ21" s="251"/>
      <c r="HA21" s="251"/>
      <c r="HB21" s="251"/>
      <c r="HC21" s="251"/>
      <c r="HD21" s="251"/>
      <c r="HE21" s="251"/>
      <c r="HF21" s="251"/>
      <c r="HG21" s="251"/>
      <c r="HH21" s="251"/>
      <c r="HI21" s="251"/>
      <c r="HJ21" s="251"/>
      <c r="HK21" s="251"/>
      <c r="HL21" s="251"/>
      <c r="HM21" s="251"/>
      <c r="HN21" s="251"/>
      <c r="HO21" s="251"/>
      <c r="HP21" s="251"/>
      <c r="HQ21" s="251"/>
      <c r="HR21" s="251"/>
      <c r="HS21" s="251"/>
      <c r="HT21" s="251"/>
      <c r="HU21" s="251"/>
      <c r="HV21" s="251"/>
      <c r="HW21" s="251"/>
      <c r="HX21" s="251"/>
      <c r="HY21" s="251"/>
      <c r="HZ21" s="251"/>
      <c r="IA21" s="251"/>
      <c r="IB21" s="251"/>
      <c r="IC21" s="251"/>
      <c r="ID21" s="251"/>
      <c r="IE21" s="251"/>
      <c r="IF21" s="251"/>
      <c r="IG21" s="251"/>
      <c r="IH21" s="251"/>
      <c r="II21" s="251"/>
      <c r="IJ21" s="251"/>
      <c r="IK21" s="251"/>
      <c r="IL21" s="251"/>
      <c r="IM21" s="251"/>
      <c r="IN21" s="251"/>
      <c r="IO21" s="251"/>
      <c r="IP21" s="251"/>
      <c r="IQ21" s="251"/>
      <c r="IR21" s="251"/>
      <c r="IS21" s="251"/>
      <c r="IT21" s="251"/>
      <c r="IU21" s="251"/>
      <c r="IV21" s="251"/>
    </row>
    <row r="22" spans="1:256" ht="15.75" x14ac:dyDescent="0.25">
      <c r="A22" s="189"/>
      <c r="B22" s="212"/>
      <c r="C22" s="196"/>
      <c r="D22" s="248" t="s">
        <v>5</v>
      </c>
      <c r="E22" s="253" t="s">
        <v>4</v>
      </c>
      <c r="F22" s="254"/>
      <c r="G22" s="254"/>
      <c r="H22" s="254"/>
      <c r="I22" s="254"/>
      <c r="J22" s="254"/>
      <c r="K22" s="254"/>
      <c r="L22" s="254"/>
    </row>
    <row r="23" spans="1:256" ht="15.6" customHeight="1" x14ac:dyDescent="0.25">
      <c r="A23" s="189"/>
      <c r="B23" s="212"/>
      <c r="C23" s="196"/>
      <c r="D23" s="196"/>
      <c r="E23" s="270" t="s">
        <v>3</v>
      </c>
      <c r="F23" s="270"/>
      <c r="G23" s="270"/>
      <c r="H23" s="270"/>
      <c r="I23" s="270"/>
      <c r="J23" s="270"/>
      <c r="K23" s="270"/>
      <c r="L23" s="270"/>
    </row>
    <row r="24" spans="1:256" ht="15.75" x14ac:dyDescent="0.25">
      <c r="A24" s="189"/>
      <c r="B24" s="212"/>
      <c r="C24" s="196"/>
      <c r="D24" s="248"/>
      <c r="E24" s="270"/>
      <c r="F24" s="270"/>
      <c r="G24" s="270"/>
      <c r="H24" s="270"/>
      <c r="I24" s="270"/>
      <c r="J24" s="270"/>
      <c r="K24" s="270"/>
      <c r="L24" s="270"/>
    </row>
    <row r="25" spans="1:256" ht="15.75" x14ac:dyDescent="0.25">
      <c r="A25" s="189"/>
      <c r="B25" s="212"/>
      <c r="C25" s="196"/>
      <c r="D25" s="248"/>
      <c r="E25" s="270"/>
      <c r="F25" s="270"/>
      <c r="G25" s="270"/>
      <c r="H25" s="270"/>
      <c r="I25" s="270"/>
      <c r="J25" s="270"/>
      <c r="K25" s="270"/>
      <c r="L25" s="270"/>
    </row>
    <row r="26" spans="1:256" ht="15.75" x14ac:dyDescent="0.25">
      <c r="A26" s="189"/>
      <c r="B26" s="212"/>
      <c r="C26" s="196"/>
      <c r="D26" s="248"/>
      <c r="E26" s="270"/>
      <c r="F26" s="270"/>
      <c r="G26" s="270"/>
      <c r="H26" s="270"/>
      <c r="I26" s="270"/>
      <c r="J26" s="270"/>
      <c r="K26" s="270"/>
      <c r="L26" s="270"/>
    </row>
    <row r="27" spans="1:256" ht="15.75" x14ac:dyDescent="0.25">
      <c r="A27" s="189"/>
      <c r="B27" s="212"/>
      <c r="C27" s="196"/>
      <c r="D27" s="248"/>
      <c r="E27" s="270"/>
      <c r="F27" s="270"/>
      <c r="G27" s="270"/>
      <c r="H27" s="270"/>
      <c r="I27" s="270"/>
      <c r="J27" s="270"/>
      <c r="K27" s="270"/>
      <c r="L27" s="270"/>
    </row>
    <row r="28" spans="1:256" ht="15.75" x14ac:dyDescent="0.25">
      <c r="A28" s="189"/>
      <c r="B28" s="212"/>
      <c r="C28" s="196"/>
      <c r="D28" s="248"/>
      <c r="E28" s="270"/>
      <c r="F28" s="270"/>
      <c r="G28" s="270"/>
      <c r="H28" s="270"/>
      <c r="I28" s="270"/>
      <c r="J28" s="270"/>
      <c r="K28" s="270"/>
      <c r="L28" s="270"/>
    </row>
    <row r="29" spans="1:256" ht="15.75" x14ac:dyDescent="0.25">
      <c r="A29" s="189"/>
      <c r="B29" s="212"/>
      <c r="C29" s="196"/>
      <c r="D29" s="248"/>
      <c r="E29" s="270"/>
      <c r="F29" s="270"/>
      <c r="G29" s="270"/>
      <c r="H29" s="270"/>
      <c r="I29" s="270"/>
      <c r="J29" s="270"/>
      <c r="K29" s="270"/>
      <c r="L29" s="270"/>
    </row>
    <row r="30" spans="1:256" ht="15.75" x14ac:dyDescent="0.25">
      <c r="A30" s="189"/>
      <c r="B30" s="212"/>
      <c r="C30" s="196"/>
      <c r="E30" s="253" t="s">
        <v>2</v>
      </c>
      <c r="F30" s="254"/>
      <c r="G30" s="254"/>
      <c r="H30" s="254"/>
      <c r="I30" s="254"/>
      <c r="J30" s="254"/>
      <c r="K30" s="254"/>
      <c r="L30" s="254"/>
    </row>
    <row r="31" spans="1:256" ht="15" customHeight="1" x14ac:dyDescent="0.25">
      <c r="A31" s="189"/>
      <c r="B31" s="212"/>
      <c r="C31" s="196"/>
      <c r="E31" s="271" t="s">
        <v>1</v>
      </c>
      <c r="F31" s="271"/>
      <c r="G31" s="271"/>
      <c r="H31" s="271"/>
      <c r="I31" s="271"/>
      <c r="J31" s="271"/>
      <c r="K31" s="271"/>
      <c r="L31" s="271"/>
    </row>
    <row r="32" spans="1:256" ht="15.75" x14ac:dyDescent="0.25">
      <c r="A32" s="189"/>
      <c r="B32" s="212"/>
      <c r="C32" s="196"/>
      <c r="D32" s="196"/>
      <c r="E32" s="271"/>
      <c r="F32" s="271"/>
      <c r="G32" s="271"/>
      <c r="H32" s="271"/>
      <c r="I32" s="271"/>
      <c r="J32" s="271"/>
      <c r="K32" s="271"/>
      <c r="L32" s="271"/>
    </row>
    <row r="33" spans="1:14" ht="15.75" x14ac:dyDescent="0.25">
      <c r="A33" s="189"/>
      <c r="B33" s="212"/>
      <c r="C33" s="196"/>
      <c r="D33" s="196"/>
      <c r="E33" s="271"/>
      <c r="F33" s="271"/>
      <c r="G33" s="271"/>
      <c r="H33" s="271"/>
      <c r="I33" s="271"/>
      <c r="J33" s="271"/>
      <c r="K33" s="271"/>
      <c r="L33" s="271"/>
    </row>
    <row r="34" spans="1:14" ht="15.75" x14ac:dyDescent="0.25">
      <c r="A34" s="189"/>
      <c r="B34" s="212"/>
      <c r="C34" s="196"/>
      <c r="D34" s="196"/>
      <c r="E34" s="271"/>
      <c r="F34" s="271"/>
      <c r="G34" s="271"/>
      <c r="H34" s="271"/>
      <c r="I34" s="271"/>
      <c r="J34" s="271"/>
      <c r="K34" s="271"/>
      <c r="L34" s="271"/>
    </row>
    <row r="35" spans="1:14" ht="15.75" x14ac:dyDescent="0.25">
      <c r="A35" s="189"/>
      <c r="B35" s="212"/>
      <c r="C35" s="196"/>
      <c r="D35" s="196"/>
      <c r="E35" s="271"/>
      <c r="F35" s="271"/>
      <c r="G35" s="271"/>
      <c r="H35" s="271"/>
      <c r="I35" s="271"/>
      <c r="J35" s="271"/>
      <c r="K35" s="271"/>
      <c r="L35" s="271"/>
    </row>
    <row r="36" spans="1:14" ht="15.75" x14ac:dyDescent="0.25">
      <c r="A36" s="189"/>
      <c r="B36" s="212"/>
      <c r="C36" s="196"/>
      <c r="D36" s="196"/>
      <c r="E36" s="196"/>
      <c r="F36" s="196"/>
      <c r="G36" s="196"/>
      <c r="H36" s="196"/>
      <c r="I36" s="196"/>
      <c r="J36" s="196"/>
      <c r="K36" s="196"/>
      <c r="L36" s="196"/>
      <c r="M36" s="196"/>
      <c r="N36" s="196"/>
    </row>
    <row r="37" spans="1:14" x14ac:dyDescent="0.25">
      <c r="A37" s="189"/>
      <c r="B37" s="255"/>
      <c r="C37" s="196"/>
      <c r="D37" s="202" t="s">
        <v>0</v>
      </c>
    </row>
    <row r="38" spans="1:14" x14ac:dyDescent="0.25">
      <c r="A38" s="189"/>
      <c r="B38" s="255"/>
      <c r="C38" s="196"/>
      <c r="D38" s="196"/>
    </row>
    <row r="39" spans="1:14" x14ac:dyDescent="0.25">
      <c r="A39" s="189"/>
      <c r="B39" s="255"/>
      <c r="C39" s="196"/>
      <c r="D39" s="196"/>
    </row>
  </sheetData>
  <mergeCells count="6">
    <mergeCell ref="E23:L29"/>
    <mergeCell ref="E31:L35"/>
    <mergeCell ref="E9:K10"/>
    <mergeCell ref="E12:K14"/>
    <mergeCell ref="E16:K18"/>
    <mergeCell ref="E20:K2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S214"/>
  <sheetViews>
    <sheetView showGridLines="0" zoomScaleNormal="100" workbookViewId="0">
      <selection activeCell="J129" sqref="J129"/>
    </sheetView>
  </sheetViews>
  <sheetFormatPr defaultColWidth="11.42578125" defaultRowHeight="15" x14ac:dyDescent="0.25"/>
  <cols>
    <col min="1" max="1" width="3.7109375" style="193" customWidth="1"/>
    <col min="2" max="3" width="0.85546875" style="190" customWidth="1"/>
    <col min="4" max="4" width="11.28515625" style="190" customWidth="1"/>
    <col min="5" max="10" width="15.85546875" style="208" customWidth="1"/>
    <col min="11" max="11" width="19.7109375" style="208" customWidth="1"/>
    <col min="12" max="12" width="20.85546875" style="208" customWidth="1"/>
    <col min="13" max="13" width="15.85546875" style="208" customWidth="1"/>
    <col min="14" max="14" width="17" style="208" customWidth="1"/>
    <col min="15" max="17" width="11.7109375" style="208" customWidth="1"/>
    <col min="18" max="19" width="11.7109375" style="210" customWidth="1"/>
    <col min="20" max="21" width="11.7109375" style="208" customWidth="1"/>
    <col min="22" max="22" width="9.140625" style="210" customWidth="1"/>
    <col min="23" max="256" width="9.140625" style="208" customWidth="1"/>
    <col min="257" max="16384" width="11.42578125" style="208"/>
  </cols>
  <sheetData>
    <row r="1" spans="1:253" s="190" customFormat="1" ht="12.75" customHeight="1" x14ac:dyDescent="0.25">
      <c r="A1" s="189"/>
      <c r="D1" s="191"/>
      <c r="E1" s="191"/>
      <c r="F1" s="191"/>
      <c r="G1" s="191"/>
      <c r="H1" s="191"/>
      <c r="I1" s="191"/>
      <c r="J1" s="191"/>
      <c r="K1" s="192"/>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c r="BH1" s="193"/>
      <c r="BI1" s="193"/>
      <c r="BJ1" s="193"/>
      <c r="BK1" s="193"/>
      <c r="BL1" s="193"/>
      <c r="BM1" s="193"/>
      <c r="BN1" s="193"/>
      <c r="BO1" s="193"/>
      <c r="BP1" s="193"/>
      <c r="BQ1" s="193"/>
      <c r="BR1" s="193"/>
      <c r="BS1" s="193"/>
      <c r="BT1" s="193"/>
      <c r="BU1" s="193"/>
      <c r="BV1" s="193"/>
      <c r="BW1" s="193"/>
      <c r="BX1" s="193"/>
      <c r="BY1" s="193"/>
      <c r="BZ1" s="193"/>
      <c r="CA1" s="193"/>
      <c r="CB1" s="193"/>
      <c r="CC1" s="193"/>
      <c r="CD1" s="193"/>
      <c r="CE1" s="193"/>
      <c r="CF1" s="193"/>
      <c r="CG1" s="193"/>
      <c r="CH1" s="193"/>
      <c r="CI1" s="193"/>
      <c r="CJ1" s="193"/>
      <c r="CK1" s="193"/>
      <c r="CL1" s="193"/>
      <c r="CM1" s="193"/>
      <c r="CN1" s="193"/>
      <c r="CO1" s="193"/>
      <c r="CP1" s="193"/>
      <c r="CQ1" s="193"/>
      <c r="CR1" s="193"/>
      <c r="CS1" s="193"/>
      <c r="CT1" s="193"/>
      <c r="CU1" s="193"/>
      <c r="CV1" s="193"/>
      <c r="CW1" s="193"/>
      <c r="CX1" s="193"/>
      <c r="CY1" s="193"/>
      <c r="CZ1" s="193"/>
      <c r="DA1" s="193"/>
      <c r="DB1" s="193"/>
      <c r="DC1" s="193"/>
      <c r="DD1" s="193"/>
      <c r="DE1" s="193"/>
      <c r="DF1" s="193"/>
      <c r="DG1" s="193"/>
      <c r="DH1" s="193"/>
      <c r="DI1" s="193"/>
      <c r="DJ1" s="193"/>
      <c r="DK1" s="193"/>
      <c r="DL1" s="193"/>
      <c r="DM1" s="193"/>
      <c r="DN1" s="193"/>
      <c r="DO1" s="193"/>
      <c r="DP1" s="193"/>
      <c r="DQ1" s="193"/>
      <c r="DR1" s="193"/>
      <c r="DS1" s="193"/>
      <c r="DT1" s="193"/>
      <c r="DU1" s="193"/>
      <c r="DV1" s="193"/>
      <c r="DW1" s="193"/>
      <c r="DX1" s="193"/>
      <c r="DY1" s="193"/>
      <c r="DZ1" s="193"/>
      <c r="EA1" s="193"/>
      <c r="EB1" s="193"/>
      <c r="EC1" s="193"/>
      <c r="ED1" s="193"/>
      <c r="EE1" s="193"/>
      <c r="EF1" s="193"/>
      <c r="EG1" s="193"/>
      <c r="EH1" s="193"/>
      <c r="EI1" s="193"/>
      <c r="EJ1" s="193"/>
      <c r="EK1" s="193"/>
      <c r="EL1" s="193"/>
      <c r="EM1" s="193"/>
      <c r="EN1" s="193"/>
      <c r="EO1" s="193"/>
      <c r="EP1" s="193"/>
      <c r="EQ1" s="193"/>
      <c r="ER1" s="193"/>
      <c r="ES1" s="193"/>
      <c r="ET1" s="193"/>
      <c r="EU1" s="193"/>
      <c r="EV1" s="193"/>
      <c r="EW1" s="193"/>
      <c r="EX1" s="193"/>
      <c r="EY1" s="193"/>
      <c r="EZ1" s="193"/>
      <c r="FA1" s="193"/>
      <c r="FB1" s="193"/>
      <c r="FC1" s="193"/>
      <c r="FD1" s="193"/>
      <c r="FE1" s="193"/>
      <c r="FF1" s="193"/>
      <c r="FG1" s="193"/>
      <c r="FH1" s="193"/>
      <c r="FI1" s="193"/>
      <c r="FJ1" s="193"/>
      <c r="FK1" s="193"/>
      <c r="FL1" s="193"/>
      <c r="FM1" s="193"/>
      <c r="FN1" s="193"/>
      <c r="FO1" s="193"/>
      <c r="FP1" s="193"/>
      <c r="FQ1" s="193"/>
      <c r="FR1" s="193"/>
      <c r="FS1" s="193"/>
      <c r="FT1" s="193"/>
      <c r="FU1" s="193"/>
      <c r="FV1" s="193"/>
      <c r="FW1" s="193"/>
      <c r="FX1" s="193"/>
      <c r="FY1" s="193"/>
      <c r="FZ1" s="193"/>
      <c r="GA1" s="193"/>
      <c r="GB1" s="193"/>
      <c r="GC1" s="193"/>
      <c r="GD1" s="193"/>
      <c r="GE1" s="193"/>
      <c r="GF1" s="193"/>
      <c r="GG1" s="193"/>
      <c r="GH1" s="193"/>
      <c r="GI1" s="193"/>
      <c r="GJ1" s="193"/>
      <c r="GK1" s="193"/>
      <c r="GL1" s="193"/>
      <c r="GM1" s="193"/>
      <c r="GN1" s="193"/>
      <c r="GO1" s="193"/>
      <c r="GP1" s="193"/>
      <c r="GQ1" s="193"/>
      <c r="GR1" s="193"/>
      <c r="GS1" s="193"/>
      <c r="GT1" s="193"/>
      <c r="GU1" s="193"/>
      <c r="GV1" s="193"/>
      <c r="GW1" s="193"/>
      <c r="GX1" s="193"/>
      <c r="GY1" s="193"/>
      <c r="GZ1" s="193"/>
      <c r="HA1" s="193"/>
      <c r="HB1" s="193"/>
      <c r="HC1" s="193"/>
      <c r="HD1" s="193"/>
      <c r="HE1" s="193"/>
      <c r="HF1" s="193"/>
      <c r="HG1" s="193"/>
      <c r="HH1" s="193"/>
      <c r="HI1" s="193"/>
      <c r="HJ1" s="193"/>
      <c r="HK1" s="193"/>
      <c r="HL1" s="193"/>
      <c r="HM1" s="193"/>
      <c r="HN1" s="193"/>
      <c r="HO1" s="193"/>
      <c r="HP1" s="193"/>
      <c r="HQ1" s="193"/>
      <c r="HR1" s="193"/>
      <c r="HS1" s="193"/>
      <c r="HT1" s="193"/>
      <c r="HU1" s="193"/>
      <c r="HV1" s="193"/>
      <c r="HW1" s="193"/>
      <c r="HX1" s="193"/>
      <c r="HY1" s="193"/>
      <c r="HZ1" s="193"/>
      <c r="IA1" s="193"/>
      <c r="IB1" s="193"/>
      <c r="IC1" s="193"/>
      <c r="ID1" s="193"/>
      <c r="IE1" s="193"/>
      <c r="IF1" s="193"/>
      <c r="IG1" s="193"/>
      <c r="IH1" s="193"/>
      <c r="II1" s="193"/>
      <c r="IJ1" s="193"/>
      <c r="IK1" s="193"/>
      <c r="IL1" s="193"/>
      <c r="IM1" s="193"/>
      <c r="IN1" s="193"/>
      <c r="IO1" s="193"/>
      <c r="IP1" s="193"/>
      <c r="IQ1" s="193"/>
      <c r="IR1" s="193"/>
      <c r="IS1" s="193"/>
    </row>
    <row r="2" spans="1:253" s="195" customFormat="1" ht="1.5" customHeight="1" x14ac:dyDescent="0.25">
      <c r="A2" s="189"/>
      <c r="B2" s="194"/>
      <c r="C2" s="194"/>
      <c r="D2" s="194"/>
      <c r="E2" s="194"/>
      <c r="F2" s="194"/>
      <c r="G2" s="194"/>
      <c r="H2" s="194"/>
      <c r="I2" s="194"/>
      <c r="J2" s="194"/>
      <c r="K2" s="194"/>
      <c r="L2" s="194"/>
      <c r="M2" s="194"/>
      <c r="N2" s="194"/>
      <c r="O2" s="193"/>
      <c r="P2" s="193"/>
      <c r="Q2" s="193"/>
      <c r="R2" s="193"/>
      <c r="S2" s="193"/>
      <c r="T2" s="193"/>
      <c r="U2" s="193"/>
      <c r="V2" s="193"/>
      <c r="W2" s="193"/>
      <c r="X2" s="193"/>
      <c r="Y2" s="193"/>
      <c r="Z2" s="193"/>
      <c r="AA2" s="193"/>
      <c r="AB2" s="193"/>
      <c r="AC2" s="193"/>
      <c r="AD2" s="193"/>
      <c r="AE2" s="193"/>
      <c r="AF2" s="193"/>
      <c r="AG2" s="193"/>
      <c r="AH2" s="193"/>
      <c r="AI2" s="193"/>
      <c r="AJ2" s="193"/>
      <c r="AK2" s="193"/>
      <c r="AL2" s="193"/>
      <c r="AM2" s="193"/>
      <c r="AN2" s="193"/>
      <c r="AO2" s="193"/>
      <c r="AP2" s="193"/>
      <c r="AQ2" s="193"/>
      <c r="AR2" s="193"/>
      <c r="AS2" s="193"/>
      <c r="AT2" s="193"/>
      <c r="AU2" s="193"/>
      <c r="AV2" s="193"/>
      <c r="AW2" s="193"/>
      <c r="AX2" s="193"/>
      <c r="AY2" s="193"/>
      <c r="AZ2" s="193"/>
      <c r="BA2" s="193"/>
      <c r="BB2" s="193"/>
      <c r="BC2" s="193"/>
      <c r="BD2" s="193"/>
      <c r="BE2" s="193"/>
      <c r="BF2" s="193"/>
      <c r="BG2" s="193"/>
      <c r="BH2" s="193"/>
      <c r="BI2" s="193"/>
      <c r="BJ2" s="193"/>
      <c r="BK2" s="193"/>
      <c r="BL2" s="193"/>
      <c r="BM2" s="193"/>
      <c r="BN2" s="193"/>
      <c r="BO2" s="193"/>
      <c r="BP2" s="193"/>
      <c r="BQ2" s="193"/>
      <c r="BR2" s="193"/>
      <c r="BS2" s="193"/>
      <c r="BT2" s="193"/>
      <c r="BU2" s="193"/>
      <c r="BV2" s="193"/>
      <c r="BW2" s="193"/>
      <c r="BX2" s="193"/>
      <c r="BY2" s="193"/>
      <c r="BZ2" s="193"/>
      <c r="CA2" s="193"/>
      <c r="CB2" s="193"/>
      <c r="CC2" s="193"/>
      <c r="CD2" s="193"/>
      <c r="CE2" s="193"/>
      <c r="CF2" s="193"/>
      <c r="CG2" s="193"/>
      <c r="CH2" s="193"/>
      <c r="CI2" s="193"/>
      <c r="CJ2" s="193"/>
      <c r="CK2" s="193"/>
      <c r="CL2" s="193"/>
      <c r="CM2" s="193"/>
      <c r="CN2" s="193"/>
      <c r="CO2" s="193"/>
      <c r="CP2" s="193"/>
      <c r="CQ2" s="193"/>
      <c r="CR2" s="193"/>
      <c r="CS2" s="193"/>
      <c r="CT2" s="193"/>
      <c r="CU2" s="193"/>
      <c r="CV2" s="193"/>
      <c r="CW2" s="193"/>
      <c r="CX2" s="193"/>
      <c r="CY2" s="193"/>
      <c r="CZ2" s="193"/>
      <c r="DA2" s="193"/>
      <c r="DB2" s="193"/>
      <c r="DC2" s="193"/>
      <c r="DD2" s="193"/>
      <c r="DE2" s="193"/>
      <c r="DF2" s="193"/>
      <c r="DG2" s="193"/>
      <c r="DH2" s="193"/>
      <c r="DI2" s="193"/>
      <c r="DJ2" s="193"/>
      <c r="DK2" s="193"/>
      <c r="DL2" s="193"/>
      <c r="DM2" s="193"/>
      <c r="DN2" s="193"/>
      <c r="DO2" s="193"/>
      <c r="DP2" s="193"/>
      <c r="DQ2" s="193"/>
      <c r="DR2" s="193"/>
      <c r="DS2" s="193"/>
      <c r="DT2" s="193"/>
      <c r="DU2" s="193"/>
      <c r="DV2" s="193"/>
      <c r="DW2" s="193"/>
      <c r="DX2" s="193"/>
      <c r="DY2" s="193"/>
      <c r="DZ2" s="193"/>
      <c r="EA2" s="193"/>
      <c r="EB2" s="193"/>
      <c r="EC2" s="193"/>
      <c r="ED2" s="193"/>
      <c r="EE2" s="193"/>
      <c r="EF2" s="193"/>
      <c r="EG2" s="193"/>
      <c r="EH2" s="193"/>
      <c r="EI2" s="193"/>
      <c r="EJ2" s="193"/>
      <c r="EK2" s="193"/>
      <c r="EL2" s="193"/>
      <c r="EM2" s="193"/>
      <c r="EN2" s="193"/>
      <c r="EO2" s="193"/>
      <c r="EP2" s="193"/>
      <c r="EQ2" s="193"/>
      <c r="ER2" s="193"/>
      <c r="ES2" s="193"/>
      <c r="ET2" s="193"/>
      <c r="EU2" s="193"/>
      <c r="EV2" s="193"/>
      <c r="EW2" s="193"/>
      <c r="EX2" s="193"/>
      <c r="EY2" s="193"/>
      <c r="EZ2" s="193"/>
      <c r="FA2" s="193"/>
      <c r="FB2" s="193"/>
      <c r="FC2" s="193"/>
      <c r="FD2" s="193"/>
      <c r="FE2" s="193"/>
      <c r="FF2" s="193"/>
      <c r="FG2" s="193"/>
      <c r="FH2" s="193"/>
      <c r="FI2" s="193"/>
      <c r="FJ2" s="193"/>
      <c r="FK2" s="193"/>
      <c r="FL2" s="193"/>
      <c r="FM2" s="193"/>
      <c r="FN2" s="193"/>
      <c r="FO2" s="193"/>
      <c r="FP2" s="193"/>
      <c r="FQ2" s="193"/>
      <c r="FR2" s="193"/>
      <c r="FS2" s="193"/>
      <c r="FT2" s="193"/>
      <c r="FU2" s="193"/>
      <c r="FV2" s="193"/>
      <c r="FW2" s="193"/>
      <c r="FX2" s="193"/>
      <c r="FY2" s="193"/>
      <c r="FZ2" s="193"/>
      <c r="GA2" s="193"/>
      <c r="GB2" s="193"/>
      <c r="GC2" s="193"/>
      <c r="GD2" s="193"/>
      <c r="GE2" s="193"/>
      <c r="GF2" s="193"/>
      <c r="GG2" s="193"/>
      <c r="GH2" s="193"/>
      <c r="GI2" s="193"/>
      <c r="GJ2" s="193"/>
      <c r="GK2" s="193"/>
      <c r="GL2" s="193"/>
      <c r="GM2" s="193"/>
      <c r="GN2" s="193"/>
      <c r="GO2" s="193"/>
      <c r="GP2" s="193"/>
      <c r="GQ2" s="193"/>
      <c r="GR2" s="193"/>
      <c r="GS2" s="193"/>
      <c r="GT2" s="193"/>
      <c r="GU2" s="193"/>
      <c r="GV2" s="193"/>
      <c r="GW2" s="193"/>
      <c r="GX2" s="193"/>
      <c r="GY2" s="193"/>
      <c r="GZ2" s="193"/>
      <c r="HA2" s="193"/>
      <c r="HB2" s="193"/>
      <c r="HC2" s="193"/>
      <c r="HD2" s="193"/>
      <c r="HE2" s="193"/>
      <c r="HF2" s="193"/>
      <c r="HG2" s="193"/>
      <c r="HH2" s="193"/>
      <c r="HI2" s="193"/>
      <c r="HJ2" s="193"/>
      <c r="HK2" s="193"/>
      <c r="HL2" s="193"/>
      <c r="HM2" s="193"/>
      <c r="HN2" s="193"/>
      <c r="HO2" s="193"/>
      <c r="HP2" s="193"/>
      <c r="HQ2" s="193"/>
      <c r="HR2" s="193"/>
      <c r="HS2" s="193"/>
      <c r="HT2" s="193"/>
      <c r="HU2" s="193"/>
      <c r="HV2" s="193"/>
      <c r="HW2" s="193"/>
      <c r="HX2" s="193"/>
      <c r="HY2" s="193"/>
      <c r="HZ2" s="193"/>
      <c r="IA2" s="193"/>
      <c r="IB2" s="193"/>
      <c r="IC2" s="193"/>
      <c r="ID2" s="193"/>
      <c r="IE2" s="193"/>
      <c r="IF2" s="193"/>
      <c r="IG2" s="193"/>
      <c r="IH2" s="193"/>
      <c r="II2" s="193"/>
      <c r="IJ2" s="193"/>
      <c r="IK2" s="193"/>
      <c r="IL2" s="193"/>
      <c r="IM2" s="193"/>
      <c r="IN2" s="193"/>
      <c r="IO2" s="193"/>
      <c r="IP2" s="193"/>
      <c r="IQ2" s="193"/>
      <c r="IR2" s="193"/>
      <c r="IS2" s="193"/>
    </row>
    <row r="3" spans="1:253" s="190" customFormat="1" ht="0.75" customHeight="1" x14ac:dyDescent="0.25">
      <c r="A3" s="189"/>
      <c r="B3" s="196"/>
      <c r="C3" s="196"/>
      <c r="D3" s="196"/>
      <c r="E3" s="196"/>
      <c r="F3" s="196"/>
      <c r="G3" s="196"/>
      <c r="H3" s="196"/>
      <c r="I3" s="196"/>
      <c r="J3" s="196"/>
      <c r="K3" s="196"/>
      <c r="L3" s="196"/>
      <c r="M3" s="196"/>
      <c r="N3" s="196"/>
      <c r="O3" s="193"/>
      <c r="P3" s="193"/>
      <c r="Q3" s="193"/>
      <c r="R3" s="193"/>
      <c r="S3" s="193"/>
      <c r="T3" s="193"/>
      <c r="U3" s="193"/>
      <c r="V3" s="193"/>
      <c r="W3" s="193"/>
      <c r="X3" s="193"/>
      <c r="Y3" s="193"/>
      <c r="Z3" s="193"/>
      <c r="AA3" s="193"/>
      <c r="AB3" s="193"/>
      <c r="AC3" s="193"/>
      <c r="AD3" s="193"/>
      <c r="AE3" s="193"/>
      <c r="AF3" s="193"/>
      <c r="AG3" s="193"/>
      <c r="AH3" s="193"/>
      <c r="AI3" s="193"/>
      <c r="AJ3" s="193"/>
      <c r="AK3" s="193"/>
      <c r="AL3" s="193"/>
      <c r="AM3" s="193"/>
      <c r="AN3" s="193"/>
      <c r="AO3" s="193"/>
      <c r="AP3" s="193"/>
      <c r="AQ3" s="193"/>
      <c r="AR3" s="193"/>
      <c r="AS3" s="193"/>
      <c r="AT3" s="193"/>
      <c r="AU3" s="193"/>
      <c r="AV3" s="193"/>
      <c r="AW3" s="193"/>
      <c r="AX3" s="193"/>
      <c r="AY3" s="193"/>
      <c r="AZ3" s="193"/>
      <c r="BA3" s="193"/>
      <c r="BB3" s="193"/>
      <c r="BC3" s="193"/>
      <c r="BD3" s="193"/>
      <c r="BE3" s="193"/>
      <c r="BF3" s="193"/>
      <c r="BG3" s="193"/>
      <c r="BH3" s="193"/>
      <c r="BI3" s="193"/>
      <c r="BJ3" s="193"/>
      <c r="BK3" s="193"/>
      <c r="BL3" s="193"/>
      <c r="BM3" s="193"/>
      <c r="BN3" s="193"/>
      <c r="BO3" s="193"/>
      <c r="BP3" s="193"/>
      <c r="BQ3" s="193"/>
      <c r="BR3" s="193"/>
      <c r="BS3" s="193"/>
      <c r="BT3" s="193"/>
      <c r="BU3" s="193"/>
      <c r="BV3" s="193"/>
      <c r="BW3" s="193"/>
      <c r="BX3" s="193"/>
      <c r="BY3" s="193"/>
      <c r="BZ3" s="193"/>
      <c r="CA3" s="193"/>
      <c r="CB3" s="193"/>
      <c r="CC3" s="193"/>
      <c r="CD3" s="193"/>
      <c r="CE3" s="193"/>
      <c r="CF3" s="193"/>
      <c r="CG3" s="193"/>
      <c r="CH3" s="193"/>
      <c r="CI3" s="193"/>
      <c r="CJ3" s="193"/>
      <c r="CK3" s="193"/>
      <c r="CL3" s="193"/>
      <c r="CM3" s="193"/>
      <c r="CN3" s="193"/>
      <c r="CO3" s="193"/>
      <c r="CP3" s="193"/>
      <c r="CQ3" s="193"/>
      <c r="CR3" s="193"/>
      <c r="CS3" s="193"/>
      <c r="CT3" s="193"/>
      <c r="CU3" s="193"/>
      <c r="CV3" s="193"/>
      <c r="CW3" s="193"/>
      <c r="CX3" s="193"/>
      <c r="CY3" s="193"/>
      <c r="CZ3" s="193"/>
      <c r="DA3" s="193"/>
      <c r="DB3" s="193"/>
      <c r="DC3" s="193"/>
      <c r="DD3" s="193"/>
      <c r="DE3" s="193"/>
      <c r="DF3" s="193"/>
      <c r="DG3" s="193"/>
      <c r="DH3" s="193"/>
      <c r="DI3" s="193"/>
      <c r="DJ3" s="193"/>
      <c r="DK3" s="193"/>
      <c r="DL3" s="193"/>
      <c r="DM3" s="193"/>
      <c r="DN3" s="193"/>
      <c r="DO3" s="193"/>
      <c r="DP3" s="193"/>
      <c r="DQ3" s="193"/>
      <c r="DR3" s="193"/>
      <c r="DS3" s="193"/>
      <c r="DT3" s="193"/>
      <c r="DU3" s="193"/>
      <c r="DV3" s="193"/>
      <c r="DW3" s="193"/>
      <c r="DX3" s="193"/>
      <c r="DY3" s="193"/>
      <c r="DZ3" s="193"/>
      <c r="EA3" s="193"/>
      <c r="EB3" s="193"/>
      <c r="EC3" s="193"/>
      <c r="ED3" s="193"/>
      <c r="EE3" s="193"/>
      <c r="EF3" s="193"/>
      <c r="EG3" s="193"/>
      <c r="EH3" s="193"/>
      <c r="EI3" s="193"/>
      <c r="EJ3" s="193"/>
      <c r="EK3" s="193"/>
      <c r="EL3" s="193"/>
      <c r="EM3" s="193"/>
      <c r="EN3" s="193"/>
      <c r="EO3" s="193"/>
      <c r="EP3" s="193"/>
      <c r="EQ3" s="193"/>
      <c r="ER3" s="193"/>
      <c r="ES3" s="193"/>
      <c r="ET3" s="193"/>
      <c r="EU3" s="193"/>
      <c r="EV3" s="193"/>
      <c r="EW3" s="193"/>
      <c r="EX3" s="193"/>
      <c r="EY3" s="193"/>
      <c r="EZ3" s="193"/>
      <c r="FA3" s="193"/>
      <c r="FB3" s="193"/>
      <c r="FC3" s="193"/>
      <c r="FD3" s="193"/>
      <c r="FE3" s="193"/>
      <c r="FF3" s="193"/>
      <c r="FG3" s="193"/>
      <c r="FH3" s="193"/>
      <c r="FI3" s="193"/>
      <c r="FJ3" s="193"/>
      <c r="FK3" s="193"/>
      <c r="FL3" s="193"/>
      <c r="FM3" s="193"/>
      <c r="FN3" s="193"/>
      <c r="FO3" s="193"/>
      <c r="FP3" s="193"/>
      <c r="FQ3" s="193"/>
      <c r="FR3" s="193"/>
      <c r="FS3" s="193"/>
      <c r="FT3" s="193"/>
      <c r="FU3" s="193"/>
      <c r="FV3" s="193"/>
      <c r="FW3" s="193"/>
      <c r="FX3" s="193"/>
      <c r="FY3" s="193"/>
      <c r="FZ3" s="193"/>
      <c r="GA3" s="193"/>
      <c r="GB3" s="193"/>
      <c r="GC3" s="193"/>
      <c r="GD3" s="193"/>
      <c r="GE3" s="193"/>
      <c r="GF3" s="193"/>
      <c r="GG3" s="193"/>
      <c r="GH3" s="193"/>
      <c r="GI3" s="193"/>
      <c r="GJ3" s="193"/>
      <c r="GK3" s="193"/>
      <c r="GL3" s="193"/>
      <c r="GM3" s="193"/>
      <c r="GN3" s="193"/>
      <c r="GO3" s="193"/>
      <c r="GP3" s="193"/>
      <c r="GQ3" s="193"/>
      <c r="GR3" s="193"/>
      <c r="GS3" s="193"/>
      <c r="GT3" s="193"/>
      <c r="GU3" s="193"/>
      <c r="GV3" s="193"/>
      <c r="GW3" s="193"/>
      <c r="GX3" s="193"/>
      <c r="GY3" s="193"/>
      <c r="GZ3" s="193"/>
      <c r="HA3" s="193"/>
      <c r="HB3" s="193"/>
      <c r="HC3" s="193"/>
      <c r="HD3" s="193"/>
      <c r="HE3" s="193"/>
      <c r="HF3" s="193"/>
      <c r="HG3" s="193"/>
      <c r="HH3" s="193"/>
      <c r="HI3" s="193"/>
      <c r="HJ3" s="193"/>
      <c r="HK3" s="193"/>
      <c r="HL3" s="193"/>
      <c r="HM3" s="193"/>
      <c r="HN3" s="193"/>
      <c r="HO3" s="193"/>
      <c r="HP3" s="193"/>
      <c r="HQ3" s="193"/>
      <c r="HR3" s="193"/>
      <c r="HS3" s="193"/>
      <c r="HT3" s="193"/>
      <c r="HU3" s="193"/>
      <c r="HV3" s="193"/>
      <c r="HW3" s="193"/>
      <c r="HX3" s="193"/>
      <c r="HY3" s="193"/>
      <c r="HZ3" s="193"/>
      <c r="IA3" s="193"/>
      <c r="IB3" s="193"/>
      <c r="IC3" s="193"/>
      <c r="ID3" s="193"/>
      <c r="IE3" s="193"/>
      <c r="IF3" s="193"/>
      <c r="IG3" s="193"/>
      <c r="IH3" s="193"/>
      <c r="II3" s="193"/>
      <c r="IJ3" s="193"/>
      <c r="IK3" s="193"/>
      <c r="IL3" s="193"/>
      <c r="IM3" s="193"/>
      <c r="IN3" s="193"/>
      <c r="IO3" s="193"/>
      <c r="IP3" s="193"/>
      <c r="IQ3" s="193"/>
      <c r="IR3" s="193"/>
      <c r="IS3" s="193"/>
    </row>
    <row r="4" spans="1:253" s="201" customFormat="1" ht="21" x14ac:dyDescent="0.25">
      <c r="A4" s="197"/>
      <c r="B4" s="198" t="s">
        <v>15</v>
      </c>
      <c r="C4" s="198"/>
      <c r="D4" s="199"/>
      <c r="E4" s="199"/>
      <c r="F4" s="199"/>
      <c r="G4" s="199"/>
      <c r="H4" s="199"/>
      <c r="I4" s="199"/>
      <c r="J4" s="199"/>
      <c r="K4" s="199"/>
      <c r="L4" s="199"/>
      <c r="M4" s="199"/>
      <c r="N4" s="199"/>
      <c r="O4" s="200"/>
      <c r="P4" s="200"/>
      <c r="Q4" s="200"/>
      <c r="R4" s="200"/>
      <c r="S4" s="200"/>
      <c r="T4" s="200"/>
      <c r="U4" s="200"/>
      <c r="V4" s="200"/>
      <c r="W4" s="200"/>
      <c r="X4" s="200"/>
      <c r="Y4" s="200"/>
      <c r="Z4" s="200"/>
      <c r="AA4" s="200"/>
      <c r="AB4" s="200"/>
      <c r="AC4" s="200"/>
      <c r="AD4" s="200"/>
      <c r="AE4" s="200"/>
      <c r="AF4" s="200"/>
      <c r="AG4" s="200"/>
      <c r="AH4" s="200"/>
      <c r="AI4" s="200"/>
      <c r="AJ4" s="200"/>
      <c r="AK4" s="200"/>
      <c r="AL4" s="200"/>
      <c r="AM4" s="200"/>
      <c r="AN4" s="200"/>
      <c r="AO4" s="200"/>
      <c r="AP4" s="200"/>
      <c r="AQ4" s="200"/>
      <c r="AR4" s="200"/>
      <c r="AS4" s="200"/>
      <c r="AT4" s="200"/>
      <c r="AU4" s="200"/>
      <c r="AV4" s="200"/>
      <c r="AW4" s="200"/>
      <c r="AX4" s="200"/>
      <c r="AY4" s="200"/>
      <c r="AZ4" s="200"/>
      <c r="BA4" s="200"/>
      <c r="BB4" s="200"/>
      <c r="BC4" s="200"/>
      <c r="BD4" s="200"/>
      <c r="BE4" s="200"/>
      <c r="BF4" s="200"/>
      <c r="BG4" s="200"/>
      <c r="BH4" s="200"/>
      <c r="BI4" s="200"/>
      <c r="BJ4" s="200"/>
      <c r="BK4" s="200"/>
      <c r="BL4" s="200"/>
      <c r="BM4" s="200"/>
      <c r="BN4" s="200"/>
      <c r="BO4" s="200"/>
      <c r="BP4" s="200"/>
      <c r="BQ4" s="200"/>
      <c r="BR4" s="200"/>
      <c r="BS4" s="200"/>
      <c r="BT4" s="200"/>
      <c r="BU4" s="200"/>
      <c r="BV4" s="200"/>
      <c r="BW4" s="200"/>
      <c r="BX4" s="200"/>
      <c r="BY4" s="200"/>
      <c r="BZ4" s="200"/>
      <c r="CA4" s="200"/>
      <c r="CB4" s="200"/>
      <c r="CC4" s="200"/>
      <c r="CD4" s="200"/>
      <c r="CE4" s="200"/>
      <c r="CF4" s="200"/>
      <c r="CG4" s="200"/>
      <c r="CH4" s="200"/>
      <c r="CI4" s="200"/>
      <c r="CJ4" s="200"/>
      <c r="CK4" s="200"/>
      <c r="CL4" s="200"/>
      <c r="CM4" s="200"/>
      <c r="CN4" s="200"/>
      <c r="CO4" s="200"/>
      <c r="CP4" s="200"/>
      <c r="CQ4" s="200"/>
      <c r="CR4" s="200"/>
      <c r="CS4" s="200"/>
      <c r="CT4" s="200"/>
      <c r="CU4" s="200"/>
      <c r="CV4" s="200"/>
      <c r="CW4" s="200"/>
      <c r="CX4" s="200"/>
      <c r="CY4" s="200"/>
      <c r="CZ4" s="200"/>
      <c r="DA4" s="200"/>
      <c r="DB4" s="200"/>
      <c r="DC4" s="200"/>
      <c r="DD4" s="200"/>
      <c r="DE4" s="200"/>
      <c r="DF4" s="200"/>
      <c r="DG4" s="200"/>
      <c r="DH4" s="200"/>
      <c r="DI4" s="200"/>
      <c r="DJ4" s="200"/>
      <c r="DK4" s="200"/>
      <c r="DL4" s="200"/>
      <c r="DM4" s="200"/>
      <c r="DN4" s="200"/>
      <c r="DO4" s="200"/>
      <c r="DP4" s="200"/>
      <c r="DQ4" s="200"/>
      <c r="DR4" s="200"/>
      <c r="DS4" s="200"/>
      <c r="DT4" s="200"/>
      <c r="DU4" s="200"/>
      <c r="DV4" s="200"/>
      <c r="DW4" s="200"/>
      <c r="DX4" s="200"/>
      <c r="DY4" s="200"/>
      <c r="DZ4" s="200"/>
      <c r="EA4" s="200"/>
      <c r="EB4" s="200"/>
      <c r="EC4" s="200"/>
      <c r="ED4" s="200"/>
      <c r="EE4" s="200"/>
      <c r="EF4" s="200"/>
      <c r="EG4" s="200"/>
      <c r="EH4" s="200"/>
      <c r="EI4" s="200"/>
      <c r="EJ4" s="200"/>
      <c r="EK4" s="200"/>
      <c r="EL4" s="200"/>
      <c r="EM4" s="200"/>
      <c r="EN4" s="200"/>
      <c r="EO4" s="200"/>
      <c r="EP4" s="200"/>
      <c r="EQ4" s="200"/>
      <c r="ER4" s="200"/>
      <c r="ES4" s="200"/>
      <c r="ET4" s="200"/>
      <c r="EU4" s="200"/>
      <c r="EV4" s="200"/>
      <c r="EW4" s="200"/>
      <c r="EX4" s="200"/>
      <c r="EY4" s="200"/>
      <c r="EZ4" s="200"/>
      <c r="FA4" s="200"/>
      <c r="FB4" s="200"/>
      <c r="FC4" s="200"/>
      <c r="FD4" s="200"/>
      <c r="FE4" s="200"/>
      <c r="FF4" s="200"/>
      <c r="FG4" s="200"/>
      <c r="FH4" s="200"/>
      <c r="FI4" s="200"/>
      <c r="FJ4" s="200"/>
      <c r="FK4" s="200"/>
      <c r="FL4" s="200"/>
      <c r="FM4" s="200"/>
      <c r="FN4" s="200"/>
      <c r="FO4" s="200"/>
      <c r="FP4" s="200"/>
      <c r="FQ4" s="200"/>
      <c r="FR4" s="200"/>
      <c r="FS4" s="200"/>
      <c r="FT4" s="200"/>
      <c r="FU4" s="200"/>
      <c r="FV4" s="200"/>
      <c r="FW4" s="200"/>
      <c r="FX4" s="200"/>
      <c r="FY4" s="200"/>
      <c r="FZ4" s="200"/>
      <c r="GA4" s="200"/>
      <c r="GB4" s="200"/>
      <c r="GC4" s="200"/>
      <c r="GD4" s="200"/>
      <c r="GE4" s="200"/>
      <c r="GF4" s="200"/>
      <c r="GG4" s="200"/>
      <c r="GH4" s="200"/>
      <c r="GI4" s="200"/>
      <c r="GJ4" s="200"/>
      <c r="GK4" s="200"/>
      <c r="GL4" s="200"/>
      <c r="GM4" s="200"/>
      <c r="GN4" s="200"/>
      <c r="GO4" s="200"/>
      <c r="GP4" s="200"/>
      <c r="GQ4" s="200"/>
      <c r="GR4" s="200"/>
      <c r="GS4" s="200"/>
      <c r="GT4" s="200"/>
      <c r="GU4" s="200"/>
      <c r="GV4" s="200"/>
      <c r="GW4" s="200"/>
      <c r="GX4" s="200"/>
      <c r="GY4" s="200"/>
      <c r="GZ4" s="200"/>
      <c r="HA4" s="200"/>
      <c r="HB4" s="200"/>
      <c r="HC4" s="200"/>
      <c r="HD4" s="200"/>
      <c r="HE4" s="200"/>
      <c r="HF4" s="200"/>
      <c r="HG4" s="200"/>
      <c r="HH4" s="200"/>
      <c r="HI4" s="200"/>
      <c r="HJ4" s="200"/>
      <c r="HK4" s="200"/>
      <c r="HL4" s="200"/>
      <c r="HM4" s="200"/>
      <c r="HN4" s="200"/>
      <c r="HO4" s="200"/>
      <c r="HP4" s="200"/>
      <c r="HQ4" s="200"/>
      <c r="HR4" s="200"/>
      <c r="HS4" s="200"/>
      <c r="HT4" s="200"/>
      <c r="HU4" s="200"/>
      <c r="HV4" s="200"/>
      <c r="HW4" s="200"/>
      <c r="HX4" s="200"/>
      <c r="HY4" s="200"/>
      <c r="HZ4" s="200"/>
      <c r="IA4" s="200"/>
      <c r="IB4" s="200"/>
      <c r="IC4" s="200"/>
      <c r="ID4" s="200"/>
      <c r="IE4" s="200"/>
      <c r="IF4" s="200"/>
      <c r="IG4" s="200"/>
      <c r="IH4" s="200"/>
      <c r="II4" s="200"/>
      <c r="IJ4" s="200"/>
      <c r="IK4" s="200"/>
      <c r="IL4" s="200"/>
      <c r="IM4" s="200"/>
      <c r="IN4" s="200"/>
      <c r="IO4" s="200"/>
      <c r="IP4" s="200"/>
      <c r="IQ4" s="200"/>
      <c r="IR4" s="200"/>
      <c r="IS4" s="200"/>
    </row>
    <row r="5" spans="1:253" s="190" customFormat="1" ht="0.75" customHeight="1" x14ac:dyDescent="0.25">
      <c r="A5" s="193"/>
      <c r="B5" s="202"/>
      <c r="C5" s="202"/>
      <c r="D5" s="196"/>
      <c r="E5" s="196"/>
      <c r="F5" s="196"/>
      <c r="G5" s="196"/>
      <c r="H5" s="196"/>
      <c r="I5" s="196"/>
      <c r="J5" s="196"/>
      <c r="K5" s="196"/>
      <c r="L5" s="196"/>
      <c r="M5" s="196"/>
      <c r="N5" s="196"/>
      <c r="O5" s="193"/>
      <c r="P5" s="193"/>
      <c r="Q5" s="193"/>
      <c r="R5" s="193"/>
      <c r="S5" s="193"/>
      <c r="T5" s="193"/>
      <c r="U5" s="193"/>
      <c r="V5" s="193"/>
      <c r="W5" s="193"/>
      <c r="X5" s="193"/>
      <c r="Y5" s="193"/>
      <c r="Z5" s="193"/>
      <c r="AA5" s="193"/>
      <c r="AB5" s="193"/>
      <c r="AC5" s="193"/>
      <c r="AD5" s="193"/>
      <c r="AE5" s="193"/>
      <c r="AF5" s="193"/>
      <c r="AG5" s="193"/>
      <c r="AH5" s="193"/>
      <c r="AI5" s="193"/>
      <c r="AJ5" s="193"/>
      <c r="AK5" s="193"/>
      <c r="AL5" s="193"/>
      <c r="AM5" s="193"/>
      <c r="AN5" s="193"/>
      <c r="AO5" s="193"/>
      <c r="AP5" s="193"/>
      <c r="AQ5" s="193"/>
      <c r="AR5" s="193"/>
      <c r="AS5" s="193"/>
      <c r="AT5" s="193"/>
      <c r="AU5" s="193"/>
      <c r="AV5" s="193"/>
      <c r="AW5" s="193"/>
      <c r="AX5" s="193"/>
      <c r="AY5" s="193"/>
      <c r="AZ5" s="193"/>
      <c r="BA5" s="193"/>
      <c r="BB5" s="193"/>
      <c r="BC5" s="193"/>
      <c r="BD5" s="193"/>
      <c r="BE5" s="193"/>
      <c r="BF5" s="193"/>
      <c r="BG5" s="193"/>
      <c r="BH5" s="193"/>
      <c r="BI5" s="193"/>
      <c r="BJ5" s="193"/>
      <c r="BK5" s="193"/>
      <c r="BL5" s="193"/>
      <c r="BM5" s="193"/>
      <c r="BN5" s="193"/>
      <c r="BO5" s="193"/>
      <c r="BP5" s="193"/>
      <c r="BQ5" s="193"/>
      <c r="BR5" s="193"/>
      <c r="BS5" s="193"/>
      <c r="BT5" s="193"/>
      <c r="BU5" s="193"/>
      <c r="BV5" s="193"/>
      <c r="BW5" s="193"/>
      <c r="BX5" s="193"/>
      <c r="BY5" s="193"/>
      <c r="BZ5" s="193"/>
      <c r="CA5" s="193"/>
      <c r="CB5" s="193"/>
      <c r="CC5" s="193"/>
      <c r="CD5" s="193"/>
      <c r="CE5" s="193"/>
      <c r="CF5" s="193"/>
      <c r="CG5" s="193"/>
      <c r="CH5" s="193"/>
      <c r="CI5" s="193"/>
      <c r="CJ5" s="193"/>
      <c r="CK5" s="193"/>
      <c r="CL5" s="193"/>
      <c r="CM5" s="193"/>
      <c r="CN5" s="193"/>
      <c r="CO5" s="193"/>
      <c r="CP5" s="193"/>
      <c r="CQ5" s="193"/>
      <c r="CR5" s="193"/>
      <c r="CS5" s="193"/>
      <c r="CT5" s="193"/>
      <c r="CU5" s="193"/>
      <c r="CV5" s="193"/>
      <c r="CW5" s="193"/>
      <c r="CX5" s="193"/>
      <c r="CY5" s="193"/>
      <c r="CZ5" s="193"/>
      <c r="DA5" s="193"/>
      <c r="DB5" s="193"/>
      <c r="DC5" s="193"/>
      <c r="DD5" s="193"/>
      <c r="DE5" s="193"/>
      <c r="DF5" s="193"/>
      <c r="DG5" s="193"/>
      <c r="DH5" s="193"/>
      <c r="DI5" s="193"/>
      <c r="DJ5" s="193"/>
      <c r="DK5" s="193"/>
      <c r="DL5" s="193"/>
      <c r="DM5" s="193"/>
      <c r="DN5" s="193"/>
      <c r="DO5" s="193"/>
      <c r="DP5" s="193"/>
      <c r="DQ5" s="193"/>
      <c r="DR5" s="193"/>
      <c r="DS5" s="193"/>
      <c r="DT5" s="193"/>
      <c r="DU5" s="193"/>
      <c r="DV5" s="193"/>
      <c r="DW5" s="193"/>
      <c r="DX5" s="193"/>
      <c r="DY5" s="193"/>
      <c r="DZ5" s="193"/>
      <c r="EA5" s="193"/>
      <c r="EB5" s="193"/>
      <c r="EC5" s="193"/>
      <c r="ED5" s="193"/>
      <c r="EE5" s="193"/>
      <c r="EF5" s="193"/>
      <c r="EG5" s="193"/>
      <c r="EH5" s="193"/>
      <c r="EI5" s="193"/>
      <c r="EJ5" s="193"/>
      <c r="EK5" s="193"/>
      <c r="EL5" s="193"/>
      <c r="EM5" s="193"/>
      <c r="EN5" s="193"/>
      <c r="EO5" s="193"/>
      <c r="EP5" s="193"/>
      <c r="EQ5" s="193"/>
      <c r="ER5" s="193"/>
      <c r="ES5" s="193"/>
      <c r="ET5" s="193"/>
      <c r="EU5" s="193"/>
      <c r="EV5" s="193"/>
      <c r="EW5" s="193"/>
      <c r="EX5" s="193"/>
      <c r="EY5" s="193"/>
      <c r="EZ5" s="193"/>
      <c r="FA5" s="193"/>
      <c r="FB5" s="193"/>
      <c r="FC5" s="193"/>
      <c r="FD5" s="193"/>
      <c r="FE5" s="193"/>
      <c r="FF5" s="193"/>
      <c r="FG5" s="193"/>
      <c r="FH5" s="193"/>
      <c r="FI5" s="193"/>
      <c r="FJ5" s="193"/>
      <c r="FK5" s="193"/>
      <c r="FL5" s="193"/>
      <c r="FM5" s="193"/>
      <c r="FN5" s="193"/>
      <c r="FO5" s="193"/>
      <c r="FP5" s="193"/>
      <c r="FQ5" s="193"/>
      <c r="FR5" s="193"/>
      <c r="FS5" s="193"/>
      <c r="FT5" s="193"/>
      <c r="FU5" s="193"/>
      <c r="FV5" s="193"/>
      <c r="FW5" s="193"/>
      <c r="FX5" s="193"/>
      <c r="FY5" s="193"/>
      <c r="FZ5" s="193"/>
      <c r="GA5" s="193"/>
      <c r="GB5" s="193"/>
      <c r="GC5" s="193"/>
      <c r="GD5" s="193"/>
      <c r="GE5" s="193"/>
      <c r="GF5" s="193"/>
      <c r="GG5" s="193"/>
      <c r="GH5" s="193"/>
      <c r="GI5" s="193"/>
      <c r="GJ5" s="193"/>
      <c r="GK5" s="193"/>
      <c r="GL5" s="193"/>
      <c r="GM5" s="193"/>
      <c r="GN5" s="193"/>
      <c r="GO5" s="193"/>
      <c r="GP5" s="193"/>
      <c r="GQ5" s="193"/>
      <c r="GR5" s="193"/>
      <c r="GS5" s="193"/>
      <c r="GT5" s="193"/>
      <c r="GU5" s="193"/>
      <c r="GV5" s="193"/>
      <c r="GW5" s="193"/>
      <c r="GX5" s="193"/>
      <c r="GY5" s="193"/>
      <c r="GZ5" s="193"/>
      <c r="HA5" s="193"/>
      <c r="HB5" s="193"/>
      <c r="HC5" s="193"/>
      <c r="HD5" s="193"/>
      <c r="HE5" s="193"/>
      <c r="HF5" s="193"/>
      <c r="HG5" s="193"/>
      <c r="HH5" s="193"/>
      <c r="HI5" s="193"/>
      <c r="HJ5" s="193"/>
      <c r="HK5" s="193"/>
      <c r="HL5" s="193"/>
      <c r="HM5" s="193"/>
      <c r="HN5" s="193"/>
      <c r="HO5" s="193"/>
      <c r="HP5" s="193"/>
      <c r="HQ5" s="193"/>
      <c r="HR5" s="193"/>
      <c r="HS5" s="193"/>
      <c r="HT5" s="193"/>
      <c r="HU5" s="193"/>
      <c r="HV5" s="193"/>
      <c r="HW5" s="193"/>
      <c r="HX5" s="193"/>
      <c r="HY5" s="193"/>
      <c r="HZ5" s="193"/>
      <c r="IA5" s="193"/>
      <c r="IB5" s="193"/>
      <c r="IC5" s="193"/>
      <c r="ID5" s="193"/>
      <c r="IE5" s="193"/>
      <c r="IF5" s="193"/>
      <c r="IG5" s="193"/>
      <c r="IH5" s="193"/>
      <c r="II5" s="193"/>
      <c r="IJ5" s="193"/>
      <c r="IK5" s="193"/>
      <c r="IL5" s="193"/>
      <c r="IM5" s="193"/>
      <c r="IN5" s="193"/>
      <c r="IO5" s="193"/>
      <c r="IP5" s="193"/>
      <c r="IQ5" s="193"/>
      <c r="IR5" s="193"/>
      <c r="IS5" s="193"/>
    </row>
    <row r="6" spans="1:253" s="195" customFormat="1" ht="1.5" customHeight="1" x14ac:dyDescent="0.25">
      <c r="A6" s="193"/>
      <c r="B6" s="203"/>
      <c r="C6" s="203"/>
      <c r="D6" s="194"/>
      <c r="E6" s="194"/>
      <c r="F6" s="194"/>
      <c r="G6" s="194"/>
      <c r="H6" s="194"/>
      <c r="I6" s="194"/>
      <c r="J6" s="194"/>
      <c r="K6" s="194"/>
      <c r="L6" s="194"/>
      <c r="M6" s="194"/>
      <c r="N6" s="194"/>
      <c r="O6" s="193"/>
      <c r="P6" s="193"/>
      <c r="Q6" s="193"/>
      <c r="R6" s="193"/>
      <c r="S6" s="193"/>
      <c r="T6" s="193"/>
      <c r="U6" s="193"/>
      <c r="V6" s="193"/>
      <c r="W6" s="193"/>
      <c r="X6" s="193"/>
      <c r="Y6" s="193"/>
      <c r="Z6" s="193"/>
      <c r="AA6" s="193"/>
      <c r="AB6" s="193"/>
      <c r="AC6" s="193"/>
      <c r="AD6" s="193"/>
      <c r="AE6" s="193"/>
      <c r="AF6" s="193"/>
      <c r="AG6" s="193"/>
      <c r="AH6" s="193"/>
      <c r="AI6" s="193"/>
      <c r="AJ6" s="193"/>
      <c r="AK6" s="193"/>
      <c r="AL6" s="193"/>
      <c r="AM6" s="193"/>
      <c r="AN6" s="193"/>
      <c r="AO6" s="193"/>
      <c r="AP6" s="193"/>
      <c r="AQ6" s="193"/>
      <c r="AR6" s="193"/>
      <c r="AS6" s="193"/>
      <c r="AT6" s="193"/>
      <c r="AU6" s="193"/>
      <c r="AV6" s="193"/>
      <c r="AW6" s="193"/>
      <c r="AX6" s="193"/>
      <c r="AY6" s="193"/>
      <c r="AZ6" s="193"/>
      <c r="BA6" s="193"/>
      <c r="BB6" s="193"/>
      <c r="BC6" s="193"/>
      <c r="BD6" s="193"/>
      <c r="BE6" s="193"/>
      <c r="BF6" s="193"/>
      <c r="BG6" s="193"/>
      <c r="BH6" s="193"/>
      <c r="BI6" s="193"/>
      <c r="BJ6" s="193"/>
      <c r="BK6" s="193"/>
      <c r="BL6" s="193"/>
      <c r="BM6" s="193"/>
      <c r="BN6" s="193"/>
      <c r="BO6" s="193"/>
      <c r="BP6" s="193"/>
      <c r="BQ6" s="193"/>
      <c r="BR6" s="193"/>
      <c r="BS6" s="193"/>
      <c r="BT6" s="193"/>
      <c r="BU6" s="193"/>
      <c r="BV6" s="193"/>
      <c r="BW6" s="193"/>
      <c r="BX6" s="193"/>
      <c r="BY6" s="193"/>
      <c r="BZ6" s="193"/>
      <c r="CA6" s="193"/>
      <c r="CB6" s="193"/>
      <c r="CC6" s="193"/>
      <c r="CD6" s="193"/>
      <c r="CE6" s="193"/>
      <c r="CF6" s="193"/>
      <c r="CG6" s="193"/>
      <c r="CH6" s="193"/>
      <c r="CI6" s="193"/>
      <c r="CJ6" s="193"/>
      <c r="CK6" s="193"/>
      <c r="CL6" s="193"/>
      <c r="CM6" s="193"/>
      <c r="CN6" s="193"/>
      <c r="CO6" s="193"/>
      <c r="CP6" s="193"/>
      <c r="CQ6" s="193"/>
      <c r="CR6" s="193"/>
      <c r="CS6" s="193"/>
      <c r="CT6" s="193"/>
      <c r="CU6" s="193"/>
      <c r="CV6" s="193"/>
      <c r="CW6" s="193"/>
      <c r="CX6" s="193"/>
      <c r="CY6" s="193"/>
      <c r="CZ6" s="193"/>
      <c r="DA6" s="193"/>
      <c r="DB6" s="193"/>
      <c r="DC6" s="193"/>
      <c r="DD6" s="193"/>
      <c r="DE6" s="193"/>
      <c r="DF6" s="193"/>
      <c r="DG6" s="193"/>
      <c r="DH6" s="193"/>
      <c r="DI6" s="193"/>
      <c r="DJ6" s="193"/>
      <c r="DK6" s="193"/>
      <c r="DL6" s="193"/>
      <c r="DM6" s="193"/>
      <c r="DN6" s="193"/>
      <c r="DO6" s="193"/>
      <c r="DP6" s="193"/>
      <c r="DQ6" s="193"/>
      <c r="DR6" s="193"/>
      <c r="DS6" s="193"/>
      <c r="DT6" s="193"/>
      <c r="DU6" s="193"/>
      <c r="DV6" s="193"/>
      <c r="DW6" s="193"/>
      <c r="DX6" s="193"/>
      <c r="DY6" s="193"/>
      <c r="DZ6" s="193"/>
      <c r="EA6" s="193"/>
      <c r="EB6" s="193"/>
      <c r="EC6" s="193"/>
      <c r="ED6" s="193"/>
      <c r="EE6" s="193"/>
      <c r="EF6" s="193"/>
      <c r="EG6" s="193"/>
      <c r="EH6" s="193"/>
      <c r="EI6" s="193"/>
      <c r="EJ6" s="193"/>
      <c r="EK6" s="193"/>
      <c r="EL6" s="193"/>
      <c r="EM6" s="193"/>
      <c r="EN6" s="193"/>
      <c r="EO6" s="193"/>
      <c r="EP6" s="193"/>
      <c r="EQ6" s="193"/>
      <c r="ER6" s="193"/>
      <c r="ES6" s="193"/>
      <c r="ET6" s="193"/>
      <c r="EU6" s="193"/>
      <c r="EV6" s="193"/>
      <c r="EW6" s="193"/>
      <c r="EX6" s="193"/>
      <c r="EY6" s="193"/>
      <c r="EZ6" s="193"/>
      <c r="FA6" s="193"/>
      <c r="FB6" s="193"/>
      <c r="FC6" s="193"/>
      <c r="FD6" s="193"/>
      <c r="FE6" s="193"/>
      <c r="FF6" s="193"/>
      <c r="FG6" s="193"/>
      <c r="FH6" s="193"/>
      <c r="FI6" s="193"/>
      <c r="FJ6" s="193"/>
      <c r="FK6" s="193"/>
      <c r="FL6" s="193"/>
      <c r="FM6" s="193"/>
      <c r="FN6" s="193"/>
      <c r="FO6" s="193"/>
      <c r="FP6" s="193"/>
      <c r="FQ6" s="193"/>
      <c r="FR6" s="193"/>
      <c r="FS6" s="193"/>
      <c r="FT6" s="193"/>
      <c r="FU6" s="193"/>
      <c r="FV6" s="193"/>
      <c r="FW6" s="193"/>
      <c r="FX6" s="193"/>
      <c r="FY6" s="193"/>
      <c r="FZ6" s="193"/>
      <c r="GA6" s="193"/>
      <c r="GB6" s="193"/>
      <c r="GC6" s="193"/>
      <c r="GD6" s="193"/>
      <c r="GE6" s="193"/>
      <c r="GF6" s="193"/>
      <c r="GG6" s="193"/>
      <c r="GH6" s="193"/>
      <c r="GI6" s="193"/>
      <c r="GJ6" s="193"/>
      <c r="GK6" s="193"/>
      <c r="GL6" s="193"/>
      <c r="GM6" s="193"/>
      <c r="GN6" s="193"/>
      <c r="GO6" s="193"/>
      <c r="GP6" s="193"/>
      <c r="GQ6" s="193"/>
      <c r="GR6" s="193"/>
      <c r="GS6" s="193"/>
      <c r="GT6" s="193"/>
      <c r="GU6" s="193"/>
      <c r="GV6" s="193"/>
      <c r="GW6" s="193"/>
      <c r="GX6" s="193"/>
      <c r="GY6" s="193"/>
      <c r="GZ6" s="193"/>
      <c r="HA6" s="193"/>
      <c r="HB6" s="193"/>
      <c r="HC6" s="193"/>
      <c r="HD6" s="193"/>
      <c r="HE6" s="193"/>
      <c r="HF6" s="193"/>
      <c r="HG6" s="193"/>
      <c r="HH6" s="193"/>
      <c r="HI6" s="193"/>
      <c r="HJ6" s="193"/>
      <c r="HK6" s="193"/>
      <c r="HL6" s="193"/>
      <c r="HM6" s="193"/>
      <c r="HN6" s="193"/>
      <c r="HO6" s="193"/>
      <c r="HP6" s="193"/>
      <c r="HQ6" s="193"/>
      <c r="HR6" s="193"/>
      <c r="HS6" s="193"/>
      <c r="HT6" s="193"/>
      <c r="HU6" s="193"/>
      <c r="HV6" s="193"/>
      <c r="HW6" s="193"/>
      <c r="HX6" s="193"/>
      <c r="HY6" s="193"/>
      <c r="HZ6" s="193"/>
      <c r="IA6" s="193"/>
      <c r="IB6" s="193"/>
      <c r="IC6" s="193"/>
      <c r="ID6" s="193"/>
      <c r="IE6" s="193"/>
      <c r="IF6" s="193"/>
      <c r="IG6" s="193"/>
      <c r="IH6" s="193"/>
      <c r="II6" s="193"/>
      <c r="IJ6" s="193"/>
      <c r="IK6" s="193"/>
      <c r="IL6" s="193"/>
      <c r="IM6" s="193"/>
      <c r="IN6" s="193"/>
      <c r="IO6" s="193"/>
      <c r="IP6" s="193"/>
      <c r="IQ6" s="193"/>
      <c r="IR6" s="193"/>
      <c r="IS6" s="193"/>
    </row>
    <row r="7" spans="1:253" s="190" customFormat="1" ht="12.75" customHeight="1" x14ac:dyDescent="0.25">
      <c r="A7" s="193"/>
      <c r="B7" s="204" t="s">
        <v>10</v>
      </c>
      <c r="C7" s="204"/>
      <c r="D7" s="196"/>
      <c r="E7" s="196"/>
      <c r="F7" s="196"/>
      <c r="G7" s="196"/>
      <c r="H7" s="196"/>
      <c r="I7" s="196"/>
      <c r="J7" s="196"/>
      <c r="K7" s="192"/>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93"/>
      <c r="AL7" s="193"/>
      <c r="AM7" s="193"/>
      <c r="AN7" s="193"/>
      <c r="AO7" s="193"/>
      <c r="AP7" s="193"/>
      <c r="AQ7" s="193"/>
      <c r="AR7" s="193"/>
      <c r="AS7" s="193"/>
      <c r="AT7" s="193"/>
      <c r="AU7" s="193"/>
      <c r="AV7" s="193"/>
      <c r="AW7" s="193"/>
      <c r="AX7" s="193"/>
      <c r="AY7" s="193"/>
      <c r="AZ7" s="193"/>
      <c r="BA7" s="193"/>
      <c r="BB7" s="193"/>
      <c r="BC7" s="193"/>
      <c r="BD7" s="193"/>
      <c r="BE7" s="193"/>
      <c r="BF7" s="193"/>
      <c r="BG7" s="193"/>
      <c r="BH7" s="193"/>
      <c r="BI7" s="193"/>
      <c r="BJ7" s="193"/>
      <c r="BK7" s="193"/>
      <c r="BL7" s="193"/>
      <c r="BM7" s="193"/>
      <c r="BN7" s="193"/>
      <c r="BO7" s="193"/>
      <c r="BP7" s="193"/>
      <c r="BQ7" s="193"/>
      <c r="BR7" s="193"/>
      <c r="BS7" s="193"/>
      <c r="BT7" s="193"/>
      <c r="BU7" s="193"/>
      <c r="BV7" s="193"/>
      <c r="BW7" s="193"/>
      <c r="BX7" s="193"/>
      <c r="BY7" s="193"/>
      <c r="BZ7" s="193"/>
      <c r="CA7" s="193"/>
      <c r="CB7" s="193"/>
      <c r="CC7" s="193"/>
      <c r="CD7" s="193"/>
      <c r="CE7" s="193"/>
      <c r="CF7" s="193"/>
      <c r="CG7" s="193"/>
      <c r="CH7" s="193"/>
      <c r="CI7" s="193"/>
      <c r="CJ7" s="193"/>
      <c r="CK7" s="193"/>
      <c r="CL7" s="193"/>
      <c r="CM7" s="193"/>
      <c r="CN7" s="193"/>
      <c r="CO7" s="193"/>
      <c r="CP7" s="193"/>
      <c r="CQ7" s="193"/>
      <c r="CR7" s="193"/>
      <c r="CS7" s="193"/>
      <c r="CT7" s="193"/>
      <c r="CU7" s="193"/>
      <c r="CV7" s="193"/>
      <c r="CW7" s="193"/>
      <c r="CX7" s="193"/>
      <c r="CY7" s="193"/>
      <c r="CZ7" s="193"/>
      <c r="DA7" s="193"/>
      <c r="DB7" s="193"/>
      <c r="DC7" s="193"/>
      <c r="DD7" s="193"/>
      <c r="DE7" s="193"/>
      <c r="DF7" s="193"/>
      <c r="DG7" s="193"/>
      <c r="DH7" s="193"/>
      <c r="DI7" s="193"/>
      <c r="DJ7" s="193"/>
      <c r="DK7" s="193"/>
      <c r="DL7" s="193"/>
      <c r="DM7" s="193"/>
      <c r="DN7" s="193"/>
      <c r="DO7" s="193"/>
      <c r="DP7" s="193"/>
      <c r="DQ7" s="193"/>
      <c r="DR7" s="193"/>
      <c r="DS7" s="193"/>
      <c r="DT7" s="193"/>
      <c r="DU7" s="193"/>
      <c r="DV7" s="193"/>
      <c r="DW7" s="193"/>
      <c r="DX7" s="193"/>
      <c r="DY7" s="193"/>
      <c r="DZ7" s="193"/>
      <c r="EA7" s="193"/>
      <c r="EB7" s="193"/>
      <c r="EC7" s="193"/>
      <c r="ED7" s="193"/>
      <c r="EE7" s="193"/>
      <c r="EF7" s="193"/>
      <c r="EG7" s="193"/>
      <c r="EH7" s="193"/>
      <c r="EI7" s="193"/>
      <c r="EJ7" s="193"/>
      <c r="EK7" s="193"/>
      <c r="EL7" s="193"/>
      <c r="EM7" s="193"/>
      <c r="EN7" s="193"/>
      <c r="EO7" s="193"/>
      <c r="EP7" s="193"/>
      <c r="EQ7" s="193"/>
      <c r="ER7" s="193"/>
      <c r="ES7" s="193"/>
      <c r="ET7" s="193"/>
      <c r="EU7" s="193"/>
      <c r="EV7" s="193"/>
      <c r="EW7" s="193"/>
      <c r="EX7" s="193"/>
      <c r="EY7" s="193"/>
      <c r="EZ7" s="193"/>
      <c r="FA7" s="193"/>
      <c r="FB7" s="193"/>
      <c r="FC7" s="193"/>
      <c r="FD7" s="193"/>
      <c r="FE7" s="193"/>
      <c r="FF7" s="193"/>
      <c r="FG7" s="193"/>
      <c r="FH7" s="193"/>
      <c r="FI7" s="193"/>
      <c r="FJ7" s="193"/>
      <c r="FK7" s="193"/>
      <c r="FL7" s="193"/>
      <c r="FM7" s="193"/>
      <c r="FN7" s="193"/>
      <c r="FO7" s="193"/>
      <c r="FP7" s="193"/>
      <c r="FQ7" s="193"/>
      <c r="FR7" s="193"/>
      <c r="FS7" s="193"/>
      <c r="FT7" s="193"/>
      <c r="FU7" s="193"/>
      <c r="FV7" s="193"/>
      <c r="FW7" s="193"/>
      <c r="FX7" s="193"/>
      <c r="FY7" s="193"/>
      <c r="FZ7" s="193"/>
      <c r="GA7" s="193"/>
      <c r="GB7" s="193"/>
      <c r="GC7" s="193"/>
      <c r="GD7" s="193"/>
      <c r="GE7" s="193"/>
      <c r="GF7" s="193"/>
      <c r="GG7" s="193"/>
      <c r="GH7" s="193"/>
      <c r="GI7" s="193"/>
      <c r="GJ7" s="193"/>
      <c r="GK7" s="193"/>
      <c r="GL7" s="193"/>
      <c r="GM7" s="193"/>
      <c r="GN7" s="193"/>
      <c r="GO7" s="193"/>
      <c r="GP7" s="193"/>
      <c r="GQ7" s="193"/>
      <c r="GR7" s="193"/>
      <c r="GS7" s="193"/>
      <c r="GT7" s="193"/>
      <c r="GU7" s="193"/>
      <c r="GV7" s="193"/>
      <c r="GW7" s="193"/>
      <c r="GX7" s="193"/>
      <c r="GY7" s="193"/>
      <c r="GZ7" s="193"/>
      <c r="HA7" s="193"/>
      <c r="HB7" s="193"/>
      <c r="HC7" s="193"/>
      <c r="HD7" s="193"/>
      <c r="HE7" s="193"/>
      <c r="HF7" s="193"/>
      <c r="HG7" s="193"/>
      <c r="HH7" s="193"/>
      <c r="HI7" s="193"/>
      <c r="HJ7" s="193"/>
      <c r="HK7" s="193"/>
      <c r="HL7" s="193"/>
      <c r="HM7" s="193"/>
      <c r="HN7" s="193"/>
      <c r="HO7" s="193"/>
      <c r="HP7" s="193"/>
      <c r="HQ7" s="193"/>
      <c r="HR7" s="193"/>
      <c r="HS7" s="193"/>
      <c r="HT7" s="193"/>
      <c r="HU7" s="193"/>
      <c r="HV7" s="193"/>
      <c r="HW7" s="193"/>
      <c r="HX7" s="193"/>
      <c r="HY7" s="193"/>
      <c r="HZ7" s="193"/>
      <c r="IA7" s="193"/>
      <c r="IB7" s="193"/>
      <c r="IC7" s="193"/>
      <c r="ID7" s="193"/>
      <c r="IE7" s="193"/>
      <c r="IF7" s="193"/>
      <c r="IG7" s="193"/>
      <c r="IH7" s="193"/>
      <c r="II7" s="193"/>
      <c r="IJ7" s="193"/>
      <c r="IK7" s="193"/>
      <c r="IL7" s="193"/>
      <c r="IM7" s="193"/>
      <c r="IN7" s="193"/>
      <c r="IO7" s="193"/>
      <c r="IP7" s="193"/>
      <c r="IQ7" s="193"/>
      <c r="IR7" s="193"/>
      <c r="IS7" s="193"/>
    </row>
    <row r="8" spans="1:253" x14ac:dyDescent="0.25">
      <c r="C8" s="205"/>
      <c r="D8" s="206"/>
      <c r="E8" s="207"/>
      <c r="K8" s="209"/>
    </row>
    <row r="9" spans="1:253" ht="15" customHeight="1" x14ac:dyDescent="0.25">
      <c r="A9" s="211"/>
      <c r="B9" s="212"/>
      <c r="C9" s="196"/>
      <c r="D9" s="275" t="s">
        <v>14</v>
      </c>
      <c r="E9" s="275"/>
      <c r="F9" s="275"/>
      <c r="G9" s="275"/>
      <c r="H9" s="275"/>
      <c r="I9" s="275"/>
      <c r="J9" s="213"/>
      <c r="K9" s="214"/>
      <c r="L9" s="214"/>
      <c r="M9" s="215"/>
      <c r="N9" s="215"/>
      <c r="Q9" s="210"/>
      <c r="R9" s="208"/>
      <c r="S9" s="208"/>
      <c r="V9" s="208"/>
    </row>
    <row r="10" spans="1:253" ht="18" customHeight="1" x14ac:dyDescent="0.25">
      <c r="A10" s="211"/>
      <c r="B10" s="212"/>
      <c r="C10" s="196"/>
      <c r="D10" s="274" t="s">
        <v>78</v>
      </c>
      <c r="E10" s="274"/>
      <c r="F10" s="274"/>
      <c r="G10" s="274"/>
      <c r="H10" s="274"/>
      <c r="I10" s="274"/>
      <c r="J10" s="216"/>
      <c r="K10" s="217"/>
      <c r="L10" s="217"/>
      <c r="M10" s="218"/>
      <c r="N10" s="218"/>
      <c r="O10" s="218"/>
      <c r="P10" s="219"/>
      <c r="Q10" s="219"/>
      <c r="R10" s="208"/>
      <c r="S10" s="208"/>
      <c r="V10" s="208"/>
    </row>
    <row r="11" spans="1:253" ht="27.75" customHeight="1" x14ac:dyDescent="0.25">
      <c r="A11" s="211"/>
      <c r="B11" s="212"/>
      <c r="C11" s="196"/>
      <c r="D11" s="218" t="s">
        <v>13</v>
      </c>
      <c r="E11" s="218" t="s">
        <v>34</v>
      </c>
      <c r="F11" s="218" t="s">
        <v>33</v>
      </c>
      <c r="G11" s="218" t="s">
        <v>32</v>
      </c>
      <c r="H11" s="218" t="s">
        <v>31</v>
      </c>
      <c r="I11" s="218" t="s">
        <v>30</v>
      </c>
      <c r="J11" s="218" t="s">
        <v>29</v>
      </c>
      <c r="K11" s="218" t="s">
        <v>28</v>
      </c>
      <c r="L11" s="218" t="s">
        <v>27</v>
      </c>
      <c r="M11" s="218" t="s">
        <v>26</v>
      </c>
      <c r="N11" s="218" t="s">
        <v>25</v>
      </c>
      <c r="O11" s="217"/>
      <c r="R11" s="208"/>
      <c r="S11" s="5"/>
      <c r="T11" s="4"/>
      <c r="U11" s="4"/>
      <c r="V11" s="4"/>
      <c r="W11" s="4"/>
      <c r="X11" s="6"/>
    </row>
    <row r="12" spans="1:253" ht="15.75" x14ac:dyDescent="0.25">
      <c r="A12" s="211"/>
      <c r="B12" s="212"/>
      <c r="C12" s="196"/>
      <c r="D12" s="220">
        <v>42643</v>
      </c>
      <c r="E12" s="221">
        <v>664.5</v>
      </c>
      <c r="F12" s="222"/>
      <c r="G12" s="222"/>
      <c r="H12" s="221">
        <v>371.47500000000002</v>
      </c>
      <c r="I12" s="223"/>
      <c r="J12" s="223"/>
      <c r="K12" s="224"/>
      <c r="L12" s="221">
        <v>8139.01</v>
      </c>
      <c r="M12" s="217"/>
      <c r="N12" s="217"/>
      <c r="O12" s="217"/>
      <c r="R12" s="208"/>
      <c r="S12" s="5"/>
      <c r="T12" s="4"/>
      <c r="U12" s="4"/>
      <c r="V12" s="4"/>
      <c r="W12" s="4"/>
      <c r="X12" s="6"/>
    </row>
    <row r="13" spans="1:253" ht="15.75" x14ac:dyDescent="0.25">
      <c r="A13" s="211"/>
      <c r="B13" s="212"/>
      <c r="C13" s="196"/>
      <c r="D13" s="220">
        <v>42650</v>
      </c>
      <c r="E13" s="221">
        <v>641</v>
      </c>
      <c r="F13" s="243" t="s">
        <v>0</v>
      </c>
      <c r="G13" s="243" t="s">
        <v>0</v>
      </c>
      <c r="H13" s="221">
        <v>362.73399999999998</v>
      </c>
      <c r="I13" s="243" t="s">
        <v>0</v>
      </c>
      <c r="J13" s="243" t="s">
        <v>0</v>
      </c>
      <c r="K13" s="226">
        <v>-9.1999999999999998E-3</v>
      </c>
      <c r="L13" s="221">
        <v>8124.59</v>
      </c>
      <c r="M13" s="244" t="s">
        <v>0</v>
      </c>
      <c r="N13" s="244" t="s">
        <v>0</v>
      </c>
      <c r="O13" s="217"/>
      <c r="R13" s="208"/>
      <c r="S13" s="5"/>
      <c r="T13" s="4"/>
      <c r="U13" s="4"/>
      <c r="V13" s="4"/>
      <c r="W13" s="4"/>
      <c r="X13" s="6"/>
    </row>
    <row r="14" spans="1:253" ht="15.75" x14ac:dyDescent="0.25">
      <c r="A14" s="189"/>
      <c r="B14" s="212"/>
      <c r="C14" s="196"/>
      <c r="D14" s="220">
        <v>42657</v>
      </c>
      <c r="E14" s="221">
        <v>633.5</v>
      </c>
      <c r="F14" s="243" t="s">
        <v>0</v>
      </c>
      <c r="G14" s="243" t="s">
        <v>0</v>
      </c>
      <c r="H14" s="221">
        <v>368.197</v>
      </c>
      <c r="I14" s="243" t="s">
        <v>0</v>
      </c>
      <c r="J14" s="243" t="s">
        <v>0</v>
      </c>
      <c r="K14" s="226">
        <v>-7.7000000000000002E-3</v>
      </c>
      <c r="L14" s="221">
        <v>8089.91</v>
      </c>
      <c r="M14" s="244" t="s">
        <v>0</v>
      </c>
      <c r="N14" s="244" t="s">
        <v>0</v>
      </c>
      <c r="O14" s="217"/>
      <c r="R14" s="208"/>
      <c r="S14" s="5"/>
      <c r="T14" s="4"/>
      <c r="U14" s="4"/>
      <c r="V14" s="4"/>
      <c r="W14" s="4"/>
      <c r="X14" s="6"/>
    </row>
    <row r="15" spans="1:253" ht="15.75" x14ac:dyDescent="0.25">
      <c r="A15" s="189"/>
      <c r="B15" s="212"/>
      <c r="C15" s="196"/>
      <c r="D15" s="220">
        <v>42664</v>
      </c>
      <c r="E15" s="221">
        <v>626</v>
      </c>
      <c r="F15" s="243" t="s">
        <v>0</v>
      </c>
      <c r="G15" s="243" t="s">
        <v>0</v>
      </c>
      <c r="H15" s="221">
        <v>362.73399999999998</v>
      </c>
      <c r="I15" s="243" t="s">
        <v>0</v>
      </c>
      <c r="J15" s="243" t="s">
        <v>0</v>
      </c>
      <c r="K15" s="226">
        <v>-7.4999999999999997E-3</v>
      </c>
      <c r="L15" s="221">
        <v>8034.86</v>
      </c>
      <c r="M15" s="244" t="s">
        <v>0</v>
      </c>
      <c r="N15" s="244" t="s">
        <v>0</v>
      </c>
      <c r="O15" s="217"/>
      <c r="R15" s="208"/>
      <c r="S15" s="5"/>
      <c r="T15" s="4"/>
      <c r="U15" s="4"/>
      <c r="V15" s="4"/>
      <c r="W15" s="4"/>
      <c r="X15" s="6"/>
    </row>
    <row r="16" spans="1:253" ht="15.75" x14ac:dyDescent="0.25">
      <c r="A16" s="189"/>
      <c r="B16" s="212"/>
      <c r="C16" s="196"/>
      <c r="D16" s="220">
        <v>42671</v>
      </c>
      <c r="E16" s="221">
        <v>587</v>
      </c>
      <c r="F16" s="243" t="s">
        <v>0</v>
      </c>
      <c r="G16" s="243" t="s">
        <v>0</v>
      </c>
      <c r="H16" s="221">
        <v>370.601</v>
      </c>
      <c r="I16" s="243" t="s">
        <v>0</v>
      </c>
      <c r="J16" s="243" t="s">
        <v>0</v>
      </c>
      <c r="K16" s="226">
        <v>-9.4999999999999998E-3</v>
      </c>
      <c r="L16" s="221">
        <v>7908.57</v>
      </c>
      <c r="M16" s="244" t="s">
        <v>0</v>
      </c>
      <c r="N16" s="244" t="s">
        <v>0</v>
      </c>
      <c r="O16" s="217"/>
      <c r="R16" s="208"/>
      <c r="S16" s="5"/>
      <c r="T16" s="4"/>
      <c r="U16" s="4"/>
      <c r="V16" s="4"/>
      <c r="W16" s="4"/>
      <c r="X16" s="6"/>
    </row>
    <row r="17" spans="1:24" ht="15.75" x14ac:dyDescent="0.25">
      <c r="A17" s="189"/>
      <c r="B17" s="212"/>
      <c r="C17" s="196"/>
      <c r="D17" s="220">
        <v>42678</v>
      </c>
      <c r="E17" s="221">
        <v>570.5</v>
      </c>
      <c r="F17" s="243" t="s">
        <v>0</v>
      </c>
      <c r="G17" s="243" t="s">
        <v>0</v>
      </c>
      <c r="H17" s="221">
        <v>361.423</v>
      </c>
      <c r="I17" s="243" t="s">
        <v>0</v>
      </c>
      <c r="J17" s="243" t="s">
        <v>0</v>
      </c>
      <c r="K17" s="226">
        <v>-8.199999999999999E-3</v>
      </c>
      <c r="L17" s="221">
        <v>7593.2</v>
      </c>
      <c r="M17" s="244" t="s">
        <v>0</v>
      </c>
      <c r="N17" s="244" t="s">
        <v>0</v>
      </c>
      <c r="O17" s="217"/>
      <c r="R17" s="208"/>
      <c r="S17" s="5"/>
      <c r="T17" s="4"/>
      <c r="U17" s="4"/>
      <c r="V17" s="4"/>
      <c r="W17" s="4"/>
      <c r="X17" s="6"/>
    </row>
    <row r="18" spans="1:24" ht="15.75" x14ac:dyDescent="0.25">
      <c r="A18" s="189"/>
      <c r="B18" s="212"/>
      <c r="C18" s="196"/>
      <c r="D18" s="220">
        <v>42685</v>
      </c>
      <c r="E18" s="221">
        <v>554.5</v>
      </c>
      <c r="F18" s="243" t="s">
        <v>0</v>
      </c>
      <c r="G18" s="243" t="s">
        <v>0</v>
      </c>
      <c r="H18" s="221">
        <v>364.91899999999998</v>
      </c>
      <c r="I18" s="243" t="s">
        <v>0</v>
      </c>
      <c r="J18" s="243" t="s">
        <v>0</v>
      </c>
      <c r="K18" s="226">
        <v>-9.1999999999999998E-3</v>
      </c>
      <c r="L18" s="221">
        <v>7880.29</v>
      </c>
      <c r="M18" s="244" t="s">
        <v>0</v>
      </c>
      <c r="N18" s="244" t="s">
        <v>0</v>
      </c>
      <c r="O18" s="217"/>
      <c r="R18" s="208"/>
      <c r="S18" s="5"/>
      <c r="T18" s="4"/>
      <c r="U18" s="4"/>
      <c r="V18" s="4"/>
      <c r="W18" s="4"/>
      <c r="X18" s="6"/>
    </row>
    <row r="19" spans="1:24" ht="15.75" x14ac:dyDescent="0.25">
      <c r="A19" s="189"/>
      <c r="B19" s="212"/>
      <c r="C19" s="196"/>
      <c r="D19" s="220">
        <v>42692</v>
      </c>
      <c r="E19" s="221">
        <v>581.5</v>
      </c>
      <c r="F19" s="243" t="s">
        <v>0</v>
      </c>
      <c r="G19" s="243" t="s">
        <v>0</v>
      </c>
      <c r="H19" s="221">
        <v>378.24900000000002</v>
      </c>
      <c r="I19" s="243" t="s">
        <v>0</v>
      </c>
      <c r="J19" s="243" t="s">
        <v>0</v>
      </c>
      <c r="K19" s="226">
        <v>-9.0000000000000011E-3</v>
      </c>
      <c r="L19" s="221">
        <v>7904.55</v>
      </c>
      <c r="M19" s="244" t="s">
        <v>0</v>
      </c>
      <c r="N19" s="244" t="s">
        <v>0</v>
      </c>
      <c r="O19" s="217"/>
      <c r="R19" s="208"/>
      <c r="S19" s="5"/>
      <c r="T19" s="4"/>
      <c r="U19" s="4"/>
      <c r="V19" s="4"/>
      <c r="W19" s="4"/>
      <c r="X19" s="6"/>
    </row>
    <row r="20" spans="1:24" ht="15.75" x14ac:dyDescent="0.25">
      <c r="A20" s="189"/>
      <c r="B20" s="212"/>
      <c r="C20" s="196"/>
      <c r="D20" s="220">
        <v>42699</v>
      </c>
      <c r="E20" s="221">
        <v>592</v>
      </c>
      <c r="F20" s="243" t="s">
        <v>0</v>
      </c>
      <c r="G20" s="243" t="s">
        <v>0</v>
      </c>
      <c r="H20" s="221">
        <v>369.07100000000003</v>
      </c>
      <c r="I20" s="243" t="s">
        <v>0</v>
      </c>
      <c r="J20" s="243" t="s">
        <v>0</v>
      </c>
      <c r="K20" s="226">
        <v>-9.4999999999999998E-3</v>
      </c>
      <c r="L20" s="221">
        <v>7881.53</v>
      </c>
      <c r="M20" s="244" t="s">
        <v>0</v>
      </c>
      <c r="N20" s="244" t="s">
        <v>0</v>
      </c>
      <c r="O20" s="217"/>
      <c r="R20" s="208"/>
      <c r="S20" s="5"/>
      <c r="T20" s="4"/>
      <c r="U20" s="4"/>
      <c r="V20" s="4"/>
      <c r="W20" s="4"/>
      <c r="X20" s="6"/>
    </row>
    <row r="21" spans="1:24" ht="15.75" x14ac:dyDescent="0.25">
      <c r="A21" s="189"/>
      <c r="B21" s="212"/>
      <c r="C21" s="196"/>
      <c r="D21" s="220">
        <v>42706</v>
      </c>
      <c r="E21" s="221">
        <v>581</v>
      </c>
      <c r="F21" s="243" t="s">
        <v>0</v>
      </c>
      <c r="G21" s="243" t="s">
        <v>0</v>
      </c>
      <c r="H21" s="221">
        <v>355.96</v>
      </c>
      <c r="I21" s="243" t="s">
        <v>0</v>
      </c>
      <c r="J21" s="243" t="s">
        <v>0</v>
      </c>
      <c r="K21" s="226">
        <v>-8.8000000000000005E-3</v>
      </c>
      <c r="L21" s="221">
        <v>7784.01</v>
      </c>
      <c r="M21" s="244" t="s">
        <v>0</v>
      </c>
      <c r="N21" s="244" t="s">
        <v>0</v>
      </c>
      <c r="O21" s="217"/>
      <c r="R21" s="208"/>
      <c r="S21" s="5"/>
      <c r="T21" s="4"/>
      <c r="U21" s="4"/>
      <c r="V21" s="4"/>
      <c r="W21" s="4"/>
      <c r="X21" s="6"/>
    </row>
    <row r="22" spans="1:24" ht="15.75" x14ac:dyDescent="0.25">
      <c r="A22" s="189"/>
      <c r="B22" s="212"/>
      <c r="C22" s="196"/>
      <c r="D22" s="220">
        <v>42713</v>
      </c>
      <c r="E22" s="221">
        <v>586</v>
      </c>
      <c r="F22" s="243" t="s">
        <v>0</v>
      </c>
      <c r="G22" s="243" t="s">
        <v>0</v>
      </c>
      <c r="H22" s="221">
        <v>362.51600000000002</v>
      </c>
      <c r="I22" s="243" t="s">
        <v>0</v>
      </c>
      <c r="J22" s="243" t="s">
        <v>0</v>
      </c>
      <c r="K22" s="226">
        <v>-9.3999999999999986E-3</v>
      </c>
      <c r="L22" s="221">
        <v>8099.63</v>
      </c>
      <c r="M22" s="244" t="s">
        <v>0</v>
      </c>
      <c r="N22" s="244" t="s">
        <v>0</v>
      </c>
      <c r="O22" s="217"/>
      <c r="R22" s="208"/>
      <c r="S22" s="5"/>
      <c r="T22" s="4"/>
      <c r="U22" s="4"/>
      <c r="V22" s="4"/>
      <c r="W22" s="4"/>
      <c r="X22" s="6"/>
    </row>
    <row r="23" spans="1:24" ht="15.75" x14ac:dyDescent="0.25">
      <c r="A23" s="189"/>
      <c r="B23" s="212"/>
      <c r="C23" s="196"/>
      <c r="D23" s="220">
        <v>42720</v>
      </c>
      <c r="E23" s="221">
        <v>604</v>
      </c>
      <c r="F23" s="243" t="s">
        <v>0</v>
      </c>
      <c r="G23" s="243" t="s">
        <v>0</v>
      </c>
      <c r="H23" s="221">
        <v>360.54899999999998</v>
      </c>
      <c r="I23" s="243" t="s">
        <v>0</v>
      </c>
      <c r="J23" s="243" t="s">
        <v>0</v>
      </c>
      <c r="K23" s="226">
        <v>-8.6999999999999994E-3</v>
      </c>
      <c r="L23" s="221">
        <v>8227.7199999999993</v>
      </c>
      <c r="M23" s="244" t="s">
        <v>0</v>
      </c>
      <c r="N23" s="244" t="s">
        <v>0</v>
      </c>
      <c r="O23" s="217"/>
      <c r="R23" s="208"/>
      <c r="S23" s="5"/>
      <c r="T23" s="4"/>
      <c r="U23" s="4"/>
      <c r="V23" s="4"/>
      <c r="W23" s="4"/>
      <c r="X23" s="6"/>
    </row>
    <row r="24" spans="1:24" ht="15.75" x14ac:dyDescent="0.25">
      <c r="A24" s="189"/>
      <c r="B24" s="212"/>
      <c r="C24" s="196"/>
      <c r="D24" s="220">
        <v>42727</v>
      </c>
      <c r="E24" s="221">
        <v>608</v>
      </c>
      <c r="F24" s="243" t="s">
        <v>0</v>
      </c>
      <c r="G24" s="243" t="s">
        <v>0</v>
      </c>
      <c r="H24" s="221">
        <v>376.06299999999999</v>
      </c>
      <c r="I24" s="243" t="s">
        <v>0</v>
      </c>
      <c r="J24" s="243" t="s">
        <v>0</v>
      </c>
      <c r="K24" s="226">
        <v>-7.6E-3</v>
      </c>
      <c r="L24" s="221">
        <v>8232.64</v>
      </c>
      <c r="M24" s="244" t="s">
        <v>0</v>
      </c>
      <c r="N24" s="244" t="s">
        <v>0</v>
      </c>
      <c r="O24" s="217"/>
      <c r="R24" s="208"/>
      <c r="S24" s="5"/>
      <c r="T24" s="4"/>
      <c r="U24" s="4"/>
      <c r="V24" s="4"/>
      <c r="W24" s="4"/>
      <c r="X24" s="6"/>
    </row>
    <row r="25" spans="1:24" ht="15.75" x14ac:dyDescent="0.25">
      <c r="A25" s="189"/>
      <c r="B25" s="212"/>
      <c r="C25" s="196"/>
      <c r="D25" s="220">
        <v>42734</v>
      </c>
      <c r="E25" s="221">
        <v>616.5</v>
      </c>
      <c r="F25" s="243" t="s">
        <v>0</v>
      </c>
      <c r="G25" s="243" t="s">
        <v>0</v>
      </c>
      <c r="H25" s="221">
        <v>383.49299999999999</v>
      </c>
      <c r="I25" s="243" t="s">
        <v>0</v>
      </c>
      <c r="J25" s="243" t="s">
        <v>0</v>
      </c>
      <c r="K25" s="226">
        <v>-7.4999999999999997E-3</v>
      </c>
      <c r="L25" s="221">
        <v>8219.8700000000008</v>
      </c>
      <c r="M25" s="244" t="s">
        <v>0</v>
      </c>
      <c r="N25" s="244" t="s">
        <v>0</v>
      </c>
      <c r="O25" s="217"/>
      <c r="R25" s="208"/>
      <c r="S25" s="5"/>
      <c r="T25" s="4"/>
      <c r="U25" s="4"/>
      <c r="V25" s="4"/>
      <c r="W25" s="4"/>
      <c r="X25" s="6"/>
    </row>
    <row r="26" spans="1:24" ht="15.75" x14ac:dyDescent="0.25">
      <c r="A26" s="189"/>
      <c r="B26" s="212"/>
      <c r="C26" s="192"/>
      <c r="D26" s="220">
        <v>42741</v>
      </c>
      <c r="E26" s="221">
        <v>650</v>
      </c>
      <c r="F26" s="243" t="s">
        <v>0</v>
      </c>
      <c r="G26" s="243" t="s">
        <v>0</v>
      </c>
      <c r="H26" s="221">
        <v>385.24099999999999</v>
      </c>
      <c r="I26" s="243" t="s">
        <v>0</v>
      </c>
      <c r="J26" s="243" t="s">
        <v>0</v>
      </c>
      <c r="K26" s="226">
        <v>-8.3999999999999995E-3</v>
      </c>
      <c r="L26" s="221">
        <v>8417.4599999999991</v>
      </c>
      <c r="M26" s="244" t="s">
        <v>0</v>
      </c>
      <c r="N26" s="244" t="s">
        <v>0</v>
      </c>
      <c r="O26" s="217"/>
      <c r="R26" s="208"/>
      <c r="S26" s="5"/>
      <c r="T26" s="4"/>
      <c r="U26" s="4"/>
      <c r="V26" s="4"/>
      <c r="W26" s="4"/>
      <c r="X26" s="6"/>
    </row>
    <row r="27" spans="1:24" ht="15.75" x14ac:dyDescent="0.25">
      <c r="B27" s="212"/>
      <c r="C27" s="228"/>
      <c r="D27" s="220">
        <v>42748</v>
      </c>
      <c r="E27" s="221">
        <v>629.5</v>
      </c>
      <c r="F27" s="243" t="s">
        <v>0</v>
      </c>
      <c r="G27" s="243" t="s">
        <v>0</v>
      </c>
      <c r="H27" s="221">
        <v>367.10399999999998</v>
      </c>
      <c r="I27" s="243" t="s">
        <v>0</v>
      </c>
      <c r="J27" s="243" t="s">
        <v>0</v>
      </c>
      <c r="K27" s="226">
        <v>-7.4000000000000003E-3</v>
      </c>
      <c r="L27" s="221">
        <v>8452.19</v>
      </c>
      <c r="M27" s="244" t="s">
        <v>0</v>
      </c>
      <c r="N27" s="244" t="s">
        <v>0</v>
      </c>
      <c r="O27" s="217"/>
      <c r="R27" s="208"/>
      <c r="S27" s="5"/>
      <c r="T27" s="4"/>
      <c r="U27" s="4"/>
      <c r="V27" s="4"/>
      <c r="W27" s="4"/>
      <c r="X27" s="6"/>
    </row>
    <row r="28" spans="1:24" ht="15.75" x14ac:dyDescent="0.25">
      <c r="B28" s="212"/>
      <c r="C28" s="228"/>
      <c r="D28" s="220">
        <v>42755</v>
      </c>
      <c r="E28" s="221">
        <v>631.5</v>
      </c>
      <c r="F28" s="243" t="s">
        <v>0</v>
      </c>
      <c r="G28" s="243" t="s">
        <v>0</v>
      </c>
      <c r="H28" s="221">
        <v>366.012</v>
      </c>
      <c r="I28" s="243" t="s">
        <v>0</v>
      </c>
      <c r="J28" s="243" t="s">
        <v>0</v>
      </c>
      <c r="K28" s="226">
        <v>-8.6999999999999994E-3</v>
      </c>
      <c r="L28" s="221">
        <v>8275.1299999999992</v>
      </c>
      <c r="M28" s="244" t="s">
        <v>0</v>
      </c>
      <c r="N28" s="244" t="s">
        <v>0</v>
      </c>
      <c r="O28" s="217"/>
      <c r="R28" s="208"/>
      <c r="S28" s="5"/>
      <c r="T28" s="4"/>
      <c r="U28" s="4"/>
      <c r="V28" s="4"/>
      <c r="W28" s="4"/>
      <c r="X28" s="6"/>
    </row>
    <row r="29" spans="1:24" ht="15.75" x14ac:dyDescent="0.25">
      <c r="B29" s="212"/>
      <c r="C29" s="228"/>
      <c r="D29" s="220">
        <v>42762</v>
      </c>
      <c r="E29" s="221">
        <v>639</v>
      </c>
      <c r="F29" s="243" t="s">
        <v>0</v>
      </c>
      <c r="G29" s="243" t="s">
        <v>0</v>
      </c>
      <c r="H29" s="221">
        <v>366.66699999999997</v>
      </c>
      <c r="I29" s="243" t="s">
        <v>0</v>
      </c>
      <c r="J29" s="243" t="s">
        <v>0</v>
      </c>
      <c r="K29" s="226">
        <v>-7.3000000000000001E-3</v>
      </c>
      <c r="L29" s="221">
        <v>8379.57</v>
      </c>
      <c r="M29" s="244" t="s">
        <v>0</v>
      </c>
      <c r="N29" s="244" t="s">
        <v>0</v>
      </c>
      <c r="O29" s="217"/>
      <c r="R29" s="208"/>
      <c r="S29" s="5"/>
      <c r="T29" s="4"/>
      <c r="U29" s="4"/>
      <c r="V29" s="4"/>
      <c r="W29" s="4"/>
      <c r="X29" s="6"/>
    </row>
    <row r="30" spans="1:24" ht="15.75" x14ac:dyDescent="0.25">
      <c r="B30" s="212"/>
      <c r="C30" s="228"/>
      <c r="D30" s="220">
        <v>42769</v>
      </c>
      <c r="E30" s="221">
        <v>618</v>
      </c>
      <c r="F30" s="243" t="s">
        <v>0</v>
      </c>
      <c r="G30" s="243" t="s">
        <v>0</v>
      </c>
      <c r="H30" s="221">
        <v>381.089</v>
      </c>
      <c r="I30" s="243" t="s">
        <v>0</v>
      </c>
      <c r="J30" s="243" t="s">
        <v>0</v>
      </c>
      <c r="K30" s="226">
        <v>-8.8000000000000005E-3</v>
      </c>
      <c r="L30" s="221">
        <v>8350.84</v>
      </c>
      <c r="M30" s="244" t="s">
        <v>0</v>
      </c>
      <c r="N30" s="244" t="s">
        <v>0</v>
      </c>
      <c r="O30" s="217"/>
      <c r="R30" s="208"/>
      <c r="S30" s="5"/>
      <c r="T30" s="4"/>
      <c r="U30" s="4"/>
      <c r="V30" s="4"/>
      <c r="W30" s="4"/>
      <c r="X30" s="6"/>
    </row>
    <row r="31" spans="1:24" ht="15.75" x14ac:dyDescent="0.25">
      <c r="B31" s="212"/>
      <c r="C31" s="228"/>
      <c r="D31" s="220">
        <v>42776</v>
      </c>
      <c r="E31" s="221">
        <v>623.5</v>
      </c>
      <c r="F31" s="243" t="s">
        <v>0</v>
      </c>
      <c r="G31" s="243" t="s">
        <v>0</v>
      </c>
      <c r="H31" s="221">
        <v>381.96300000000002</v>
      </c>
      <c r="I31" s="243" t="s">
        <v>0</v>
      </c>
      <c r="J31" s="243" t="s">
        <v>0</v>
      </c>
      <c r="K31" s="226">
        <v>-7.9000000000000008E-3</v>
      </c>
      <c r="L31" s="221">
        <v>8456.2199999999993</v>
      </c>
      <c r="M31" s="244" t="s">
        <v>0</v>
      </c>
      <c r="N31" s="244" t="s">
        <v>0</v>
      </c>
      <c r="O31" s="217"/>
      <c r="R31" s="208"/>
      <c r="S31" s="5"/>
      <c r="T31" s="4"/>
      <c r="U31" s="4"/>
      <c r="V31" s="4"/>
      <c r="W31" s="4"/>
      <c r="X31" s="6"/>
    </row>
    <row r="32" spans="1:24" ht="15.75" x14ac:dyDescent="0.25">
      <c r="B32" s="212"/>
      <c r="C32" s="228"/>
      <c r="D32" s="220">
        <v>42783</v>
      </c>
      <c r="E32" s="221">
        <v>641.5</v>
      </c>
      <c r="F32" s="243" t="s">
        <v>0</v>
      </c>
      <c r="G32" s="243" t="s">
        <v>0</v>
      </c>
      <c r="H32" s="221">
        <v>396.16699999999997</v>
      </c>
      <c r="I32" s="243" t="s">
        <v>0</v>
      </c>
      <c r="J32" s="243" t="s">
        <v>0</v>
      </c>
      <c r="K32" s="226">
        <v>-8.3000000000000001E-3</v>
      </c>
      <c r="L32" s="221">
        <v>8506.49</v>
      </c>
      <c r="M32" s="244" t="s">
        <v>0</v>
      </c>
      <c r="N32" s="244" t="s">
        <v>0</v>
      </c>
      <c r="O32" s="217"/>
      <c r="R32" s="208"/>
      <c r="S32" s="5"/>
      <c r="T32" s="4"/>
      <c r="U32" s="4"/>
      <c r="V32" s="4"/>
      <c r="W32" s="4"/>
      <c r="X32" s="6"/>
    </row>
    <row r="33" spans="2:24" ht="15.75" x14ac:dyDescent="0.25">
      <c r="B33" s="212"/>
      <c r="C33" s="228"/>
      <c r="D33" s="220">
        <v>42790</v>
      </c>
      <c r="E33" s="221">
        <v>646</v>
      </c>
      <c r="F33" s="243" t="s">
        <v>0</v>
      </c>
      <c r="G33" s="243" t="s">
        <v>0</v>
      </c>
      <c r="H33" s="221">
        <v>384.36700000000002</v>
      </c>
      <c r="I33" s="243" t="s">
        <v>0</v>
      </c>
      <c r="J33" s="243" t="s">
        <v>0</v>
      </c>
      <c r="K33" s="226">
        <v>-8.3999999999999995E-3</v>
      </c>
      <c r="L33" s="221">
        <v>8525.6200000000008</v>
      </c>
      <c r="M33" s="244" t="s">
        <v>0</v>
      </c>
      <c r="N33" s="244" t="s">
        <v>0</v>
      </c>
      <c r="O33" s="217"/>
      <c r="R33" s="208"/>
      <c r="S33" s="5"/>
      <c r="T33" s="4"/>
      <c r="U33" s="4"/>
      <c r="V33" s="4"/>
      <c r="W33" s="4"/>
      <c r="X33" s="6"/>
    </row>
    <row r="34" spans="2:24" ht="15.75" x14ac:dyDescent="0.25">
      <c r="B34" s="212"/>
      <c r="C34" s="228"/>
      <c r="D34" s="220">
        <v>42797</v>
      </c>
      <c r="E34" s="221">
        <v>648</v>
      </c>
      <c r="F34" s="243" t="s">
        <v>0</v>
      </c>
      <c r="G34" s="243" t="s">
        <v>0</v>
      </c>
      <c r="H34" s="221">
        <v>381.30799999999999</v>
      </c>
      <c r="I34" s="243" t="s">
        <v>0</v>
      </c>
      <c r="J34" s="243" t="s">
        <v>0</v>
      </c>
      <c r="K34" s="226">
        <v>-8.1000000000000013E-3</v>
      </c>
      <c r="L34" s="221">
        <v>8670.06</v>
      </c>
      <c r="M34" s="244" t="s">
        <v>0</v>
      </c>
      <c r="N34" s="244" t="s">
        <v>0</v>
      </c>
      <c r="O34" s="217"/>
      <c r="R34" s="208"/>
      <c r="S34" s="5"/>
      <c r="T34" s="4"/>
      <c r="U34" s="4"/>
      <c r="V34" s="4"/>
      <c r="W34" s="4"/>
      <c r="X34" s="6"/>
    </row>
    <row r="35" spans="2:24" ht="15.75" x14ac:dyDescent="0.25">
      <c r="B35" s="212"/>
      <c r="C35" s="228"/>
      <c r="D35" s="220">
        <v>42804</v>
      </c>
      <c r="E35" s="221">
        <v>656</v>
      </c>
      <c r="F35" s="243" t="s">
        <v>0</v>
      </c>
      <c r="G35" s="243" t="s">
        <v>0</v>
      </c>
      <c r="H35" s="221">
        <v>379.77800000000002</v>
      </c>
      <c r="I35" s="243" t="s">
        <v>0</v>
      </c>
      <c r="J35" s="243" t="s">
        <v>0</v>
      </c>
      <c r="K35" s="226">
        <v>-8.0000000000000002E-3</v>
      </c>
      <c r="L35" s="221">
        <v>8669.9699999999993</v>
      </c>
      <c r="M35" s="244" t="s">
        <v>0</v>
      </c>
      <c r="N35" s="244" t="s">
        <v>0</v>
      </c>
      <c r="O35" s="217"/>
      <c r="R35" s="208"/>
      <c r="S35" s="5"/>
      <c r="T35" s="4"/>
      <c r="U35" s="4"/>
      <c r="V35" s="4"/>
      <c r="W35" s="4"/>
      <c r="X35" s="6"/>
    </row>
    <row r="36" spans="2:24" ht="15.75" x14ac:dyDescent="0.25">
      <c r="B36" s="212"/>
      <c r="C36" s="228"/>
      <c r="D36" s="220">
        <v>42811</v>
      </c>
      <c r="E36" s="221">
        <v>655.5</v>
      </c>
      <c r="F36" s="243" t="s">
        <v>0</v>
      </c>
      <c r="G36" s="243" t="s">
        <v>0</v>
      </c>
      <c r="H36" s="221">
        <v>373.87799999999999</v>
      </c>
      <c r="I36" s="243" t="s">
        <v>0</v>
      </c>
      <c r="J36" s="243" t="s">
        <v>0</v>
      </c>
      <c r="K36" s="226">
        <v>-8.0000000000000002E-3</v>
      </c>
      <c r="L36" s="221">
        <v>8698.5300000000007</v>
      </c>
      <c r="M36" s="244" t="s">
        <v>0</v>
      </c>
      <c r="N36" s="244" t="s">
        <v>0</v>
      </c>
      <c r="O36" s="217"/>
      <c r="R36" s="208"/>
      <c r="S36" s="5"/>
      <c r="T36" s="4"/>
      <c r="U36" s="4"/>
      <c r="V36" s="4"/>
      <c r="W36" s="4"/>
      <c r="X36" s="6"/>
    </row>
    <row r="37" spans="2:24" ht="15.75" x14ac:dyDescent="0.25">
      <c r="B37" s="212"/>
      <c r="C37" s="228"/>
      <c r="D37" s="220">
        <v>42818</v>
      </c>
      <c r="E37" s="221">
        <v>669.5</v>
      </c>
      <c r="F37" s="243" t="s">
        <v>0</v>
      </c>
      <c r="G37" s="243" t="s">
        <v>0</v>
      </c>
      <c r="H37" s="221">
        <v>366.88600000000002</v>
      </c>
      <c r="I37" s="243" t="s">
        <v>0</v>
      </c>
      <c r="J37" s="243" t="s">
        <v>0</v>
      </c>
      <c r="K37" s="226">
        <v>-9.300000000000001E-3</v>
      </c>
      <c r="L37" s="221">
        <v>8613.64</v>
      </c>
      <c r="M37" s="244" t="s">
        <v>0</v>
      </c>
      <c r="N37" s="244" t="s">
        <v>0</v>
      </c>
      <c r="O37" s="217"/>
      <c r="R37" s="208"/>
      <c r="S37" s="5"/>
      <c r="T37" s="4"/>
      <c r="U37" s="4"/>
      <c r="V37" s="4"/>
      <c r="W37" s="4"/>
      <c r="X37" s="6"/>
    </row>
    <row r="38" spans="2:24" ht="15.75" x14ac:dyDescent="0.25">
      <c r="B38" s="212"/>
      <c r="C38" s="228"/>
      <c r="D38" s="220">
        <v>42825</v>
      </c>
      <c r="E38" s="221">
        <v>682.5</v>
      </c>
      <c r="F38" s="243" t="s">
        <v>0</v>
      </c>
      <c r="G38" s="243" t="s">
        <v>0</v>
      </c>
      <c r="H38" s="221">
        <v>363.608</v>
      </c>
      <c r="I38" s="243" t="s">
        <v>0</v>
      </c>
      <c r="J38" s="243" t="s">
        <v>0</v>
      </c>
      <c r="K38" s="226">
        <v>-9.1000000000000004E-3</v>
      </c>
      <c r="L38" s="221">
        <v>8658.89</v>
      </c>
      <c r="M38" s="244" t="s">
        <v>0</v>
      </c>
      <c r="N38" s="244" t="s">
        <v>0</v>
      </c>
      <c r="O38" s="217"/>
      <c r="R38" s="208"/>
      <c r="S38" s="5"/>
      <c r="T38" s="4"/>
      <c r="U38" s="4"/>
      <c r="V38" s="4"/>
      <c r="W38" s="4"/>
      <c r="X38" s="6"/>
    </row>
    <row r="39" spans="2:24" ht="15.75" x14ac:dyDescent="0.25">
      <c r="B39" s="212"/>
      <c r="C39" s="228"/>
      <c r="D39" s="220">
        <v>42832</v>
      </c>
      <c r="E39" s="221">
        <v>683</v>
      </c>
      <c r="F39" s="243" t="s">
        <v>0</v>
      </c>
      <c r="G39" s="243" t="s">
        <v>0</v>
      </c>
      <c r="H39" s="221">
        <v>368.85300000000001</v>
      </c>
      <c r="I39" s="243" t="s">
        <v>0</v>
      </c>
      <c r="J39" s="243" t="s">
        <v>0</v>
      </c>
      <c r="K39" s="226">
        <v>-8.1000000000000013E-3</v>
      </c>
      <c r="L39" s="221">
        <v>8640.91</v>
      </c>
      <c r="M39" s="244" t="s">
        <v>0</v>
      </c>
      <c r="N39" s="244" t="s">
        <v>0</v>
      </c>
      <c r="O39" s="217"/>
      <c r="R39" s="208"/>
      <c r="S39" s="5"/>
      <c r="T39" s="4"/>
      <c r="U39" s="4"/>
      <c r="V39" s="4"/>
      <c r="W39" s="4"/>
      <c r="X39" s="6"/>
    </row>
    <row r="40" spans="2:24" ht="15.75" x14ac:dyDescent="0.25">
      <c r="B40" s="212"/>
      <c r="C40" s="228"/>
      <c r="D40" s="220">
        <v>42839</v>
      </c>
      <c r="E40" s="221">
        <v>708.5</v>
      </c>
      <c r="F40" s="243" t="s">
        <v>0</v>
      </c>
      <c r="G40" s="243" t="s">
        <v>0</v>
      </c>
      <c r="H40" s="221">
        <v>354.86700000000002</v>
      </c>
      <c r="I40" s="243" t="s">
        <v>0</v>
      </c>
      <c r="J40" s="243" t="s">
        <v>0</v>
      </c>
      <c r="K40" s="226">
        <v>-9.1999999999999998E-3</v>
      </c>
      <c r="L40" s="221">
        <v>8629.02</v>
      </c>
      <c r="M40" s="244" t="s">
        <v>0</v>
      </c>
      <c r="N40" s="244" t="s">
        <v>0</v>
      </c>
      <c r="O40" s="217"/>
      <c r="R40" s="208"/>
      <c r="S40" s="5"/>
      <c r="T40" s="4"/>
      <c r="U40" s="4"/>
      <c r="V40" s="4"/>
      <c r="W40" s="4"/>
      <c r="X40" s="6"/>
    </row>
    <row r="41" spans="2:24" ht="15.75" x14ac:dyDescent="0.25">
      <c r="B41" s="212"/>
      <c r="C41" s="228"/>
      <c r="D41" s="220">
        <v>42846</v>
      </c>
      <c r="E41" s="221">
        <v>711.5</v>
      </c>
      <c r="F41" s="243" t="s">
        <v>0</v>
      </c>
      <c r="G41" s="243" t="s">
        <v>0</v>
      </c>
      <c r="H41" s="221">
        <v>358.80099999999999</v>
      </c>
      <c r="I41" s="243" t="s">
        <v>0</v>
      </c>
      <c r="J41" s="243" t="s">
        <v>0</v>
      </c>
      <c r="K41" s="226">
        <v>-8.1000000000000013E-3</v>
      </c>
      <c r="L41" s="221">
        <v>8553.99</v>
      </c>
      <c r="M41" s="244" t="s">
        <v>0</v>
      </c>
      <c r="N41" s="244" t="s">
        <v>0</v>
      </c>
      <c r="O41" s="217"/>
      <c r="R41" s="208"/>
      <c r="S41" s="5"/>
      <c r="T41" s="4"/>
      <c r="U41" s="4"/>
      <c r="V41" s="4"/>
      <c r="W41" s="4"/>
      <c r="X41" s="6"/>
    </row>
    <row r="42" spans="2:24" ht="15.75" x14ac:dyDescent="0.25">
      <c r="B42" s="212"/>
      <c r="C42" s="228"/>
      <c r="D42" s="220">
        <v>42853</v>
      </c>
      <c r="E42" s="221">
        <v>727</v>
      </c>
      <c r="F42" s="243" t="s">
        <v>0</v>
      </c>
      <c r="G42" s="243" t="s">
        <v>0</v>
      </c>
      <c r="H42" s="221">
        <v>373.44099999999997</v>
      </c>
      <c r="I42" s="243" t="s">
        <v>0</v>
      </c>
      <c r="J42" s="243" t="s">
        <v>0</v>
      </c>
      <c r="K42" s="226">
        <v>-9.0000000000000011E-3</v>
      </c>
      <c r="L42" s="221">
        <v>8812.67</v>
      </c>
      <c r="M42" s="244" t="s">
        <v>0</v>
      </c>
      <c r="N42" s="244" t="s">
        <v>0</v>
      </c>
      <c r="O42" s="217"/>
      <c r="R42" s="208"/>
      <c r="S42" s="5"/>
      <c r="T42" s="4"/>
      <c r="U42" s="4"/>
      <c r="V42" s="4"/>
      <c r="W42" s="4"/>
      <c r="X42" s="6"/>
    </row>
    <row r="43" spans="2:24" ht="15.75" x14ac:dyDescent="0.25">
      <c r="B43" s="212"/>
      <c r="C43" s="228"/>
      <c r="D43" s="220">
        <v>42860</v>
      </c>
      <c r="E43" s="221">
        <v>738.5</v>
      </c>
      <c r="F43" s="243" t="s">
        <v>0</v>
      </c>
      <c r="G43" s="243" t="s">
        <v>0</v>
      </c>
      <c r="H43" s="221">
        <v>372.786</v>
      </c>
      <c r="I43" s="243" t="s">
        <v>0</v>
      </c>
      <c r="J43" s="243" t="s">
        <v>0</v>
      </c>
      <c r="K43" s="226">
        <v>-7.8000000000000005E-3</v>
      </c>
      <c r="L43" s="221">
        <v>9016.66</v>
      </c>
      <c r="M43" s="244" t="s">
        <v>0</v>
      </c>
      <c r="N43" s="244" t="s">
        <v>0</v>
      </c>
      <c r="O43" s="217"/>
      <c r="R43" s="208"/>
      <c r="S43" s="5"/>
      <c r="T43" s="4"/>
      <c r="U43" s="4"/>
      <c r="V43" s="4"/>
      <c r="W43" s="4"/>
      <c r="X43" s="6"/>
    </row>
    <row r="44" spans="2:24" ht="15.75" x14ac:dyDescent="0.25">
      <c r="B44" s="212"/>
      <c r="C44" s="228"/>
      <c r="D44" s="220">
        <v>42867</v>
      </c>
      <c r="E44" s="221">
        <v>754</v>
      </c>
      <c r="F44" s="243" t="s">
        <v>0</v>
      </c>
      <c r="G44" s="243" t="s">
        <v>0</v>
      </c>
      <c r="H44" s="221">
        <v>374.971</v>
      </c>
      <c r="I44" s="243" t="s">
        <v>0</v>
      </c>
      <c r="J44" s="243" t="s">
        <v>0</v>
      </c>
      <c r="K44" s="226">
        <v>-8.8999999999999999E-3</v>
      </c>
      <c r="L44" s="221">
        <v>9123.41</v>
      </c>
      <c r="M44" s="244" t="s">
        <v>0</v>
      </c>
      <c r="N44" s="244" t="s">
        <v>0</v>
      </c>
      <c r="O44" s="217"/>
      <c r="R44" s="208"/>
      <c r="S44" s="5"/>
      <c r="T44" s="4"/>
      <c r="U44" s="4"/>
      <c r="V44" s="208"/>
    </row>
    <row r="45" spans="2:24" ht="15.75" x14ac:dyDescent="0.25">
      <c r="B45" s="212"/>
      <c r="C45" s="228"/>
      <c r="D45" s="220">
        <v>42874</v>
      </c>
      <c r="E45" s="221">
        <v>744.5</v>
      </c>
      <c r="F45" s="243" t="s">
        <v>0</v>
      </c>
      <c r="G45" s="243" t="s">
        <v>0</v>
      </c>
      <c r="H45" s="221">
        <v>381.52600000000001</v>
      </c>
      <c r="I45" s="243" t="s">
        <v>0</v>
      </c>
      <c r="J45" s="243" t="s">
        <v>0</v>
      </c>
      <c r="K45" s="226">
        <v>-8.1000000000000013E-3</v>
      </c>
      <c r="L45" s="221">
        <v>9022.51</v>
      </c>
      <c r="M45" s="244" t="s">
        <v>0</v>
      </c>
      <c r="N45" s="244" t="s">
        <v>0</v>
      </c>
      <c r="O45" s="217"/>
      <c r="Q45" s="210"/>
      <c r="R45" s="208"/>
      <c r="S45" s="208"/>
      <c r="V45" s="208"/>
    </row>
    <row r="46" spans="2:24" ht="15.75" x14ac:dyDescent="0.25">
      <c r="B46" s="212"/>
      <c r="C46" s="228"/>
      <c r="D46" s="220">
        <v>42881</v>
      </c>
      <c r="E46" s="221">
        <v>752.5</v>
      </c>
      <c r="F46" s="243" t="s">
        <v>0</v>
      </c>
      <c r="G46" s="243" t="s">
        <v>0</v>
      </c>
      <c r="H46" s="221">
        <v>378.68599999999998</v>
      </c>
      <c r="I46" s="243" t="s">
        <v>0</v>
      </c>
      <c r="J46" s="243" t="s">
        <v>0</v>
      </c>
      <c r="K46" s="226">
        <v>-7.9000000000000008E-3</v>
      </c>
      <c r="L46" s="221">
        <v>9042.0300000000007</v>
      </c>
      <c r="M46" s="244" t="s">
        <v>0</v>
      </c>
      <c r="N46" s="244" t="s">
        <v>0</v>
      </c>
      <c r="O46" s="217"/>
      <c r="Q46" s="210"/>
      <c r="R46" s="208"/>
      <c r="S46" s="208"/>
      <c r="V46" s="208"/>
    </row>
    <row r="47" spans="2:24" ht="15.75" x14ac:dyDescent="0.25">
      <c r="B47" s="212"/>
      <c r="C47" s="228"/>
      <c r="D47" s="220">
        <v>42888</v>
      </c>
      <c r="E47" s="221">
        <v>764</v>
      </c>
      <c r="F47" s="243" t="s">
        <v>0</v>
      </c>
      <c r="G47" s="243" t="s">
        <v>0</v>
      </c>
      <c r="H47" s="221">
        <v>381.089</v>
      </c>
      <c r="I47" s="243" t="s">
        <v>0</v>
      </c>
      <c r="J47" s="243" t="s">
        <v>0</v>
      </c>
      <c r="K47" s="226">
        <v>-8.5000000000000006E-3</v>
      </c>
      <c r="L47" s="221">
        <v>9043.9599999999991</v>
      </c>
      <c r="M47" s="244" t="s">
        <v>0</v>
      </c>
      <c r="N47" s="244" t="s">
        <v>0</v>
      </c>
      <c r="O47" s="217"/>
      <c r="Q47" s="210"/>
      <c r="R47" s="208"/>
      <c r="S47" s="208"/>
      <c r="V47" s="208"/>
    </row>
    <row r="48" spans="2:24" ht="15.75" x14ac:dyDescent="0.25">
      <c r="B48" s="212"/>
      <c r="C48" s="228"/>
      <c r="D48" s="220">
        <v>42895</v>
      </c>
      <c r="E48" s="221">
        <v>743</v>
      </c>
      <c r="F48" s="243" t="s">
        <v>0</v>
      </c>
      <c r="G48" s="243" t="s">
        <v>0</v>
      </c>
      <c r="H48" s="221">
        <v>378.904</v>
      </c>
      <c r="I48" s="243" t="s">
        <v>0</v>
      </c>
      <c r="J48" s="243" t="s">
        <v>0</v>
      </c>
      <c r="K48" s="226">
        <v>-7.7000000000000002E-3</v>
      </c>
      <c r="L48" s="221">
        <v>8845.85</v>
      </c>
      <c r="M48" s="244" t="s">
        <v>0</v>
      </c>
      <c r="N48" s="244" t="s">
        <v>0</v>
      </c>
      <c r="O48" s="217"/>
      <c r="Q48" s="210"/>
      <c r="R48" s="208"/>
      <c r="S48" s="208"/>
      <c r="V48" s="208"/>
    </row>
    <row r="49" spans="1:17" s="208" customFormat="1" ht="15.75" x14ac:dyDescent="0.25">
      <c r="A49" s="193"/>
      <c r="B49" s="229"/>
      <c r="C49" s="228"/>
      <c r="D49" s="220">
        <v>42902</v>
      </c>
      <c r="E49" s="221">
        <v>755.5</v>
      </c>
      <c r="F49" s="243" t="s">
        <v>0</v>
      </c>
      <c r="G49" s="243" t="s">
        <v>0</v>
      </c>
      <c r="H49" s="221">
        <v>395.29300000000001</v>
      </c>
      <c r="I49" s="243" t="s">
        <v>0</v>
      </c>
      <c r="J49" s="243" t="s">
        <v>0</v>
      </c>
      <c r="K49" s="226">
        <v>-8.1000000000000013E-3</v>
      </c>
      <c r="L49" s="221">
        <v>8963.2900000000009</v>
      </c>
      <c r="M49" s="244" t="s">
        <v>0</v>
      </c>
      <c r="N49" s="244" t="s">
        <v>0</v>
      </c>
      <c r="O49" s="217"/>
      <c r="Q49" s="210"/>
    </row>
    <row r="50" spans="1:17" s="208" customFormat="1" ht="15.75" x14ac:dyDescent="0.25">
      <c r="A50" s="193"/>
      <c r="B50" s="229"/>
      <c r="C50" s="190"/>
      <c r="D50" s="220">
        <v>42909</v>
      </c>
      <c r="E50" s="221">
        <v>736</v>
      </c>
      <c r="F50" s="243" t="s">
        <v>0</v>
      </c>
      <c r="G50" s="243" t="s">
        <v>0</v>
      </c>
      <c r="H50" s="221">
        <v>396.60399999999998</v>
      </c>
      <c r="I50" s="243" t="s">
        <v>0</v>
      </c>
      <c r="J50" s="243" t="s">
        <v>0</v>
      </c>
      <c r="K50" s="226">
        <v>-8.5000000000000006E-3</v>
      </c>
      <c r="L50" s="221">
        <v>9032.89</v>
      </c>
      <c r="M50" s="244" t="s">
        <v>0</v>
      </c>
      <c r="N50" s="244" t="s">
        <v>0</v>
      </c>
      <c r="O50" s="217"/>
      <c r="Q50" s="210"/>
    </row>
    <row r="51" spans="1:17" s="190" customFormat="1" ht="15" customHeight="1" x14ac:dyDescent="0.25">
      <c r="B51" s="230"/>
      <c r="D51" s="220">
        <v>42916</v>
      </c>
      <c r="E51" s="221">
        <v>722</v>
      </c>
      <c r="F51" s="243" t="s">
        <v>0</v>
      </c>
      <c r="G51" s="243" t="s">
        <v>0</v>
      </c>
      <c r="H51" s="221">
        <v>400.97399999999999</v>
      </c>
      <c r="I51" s="243" t="s">
        <v>0</v>
      </c>
      <c r="J51" s="243" t="s">
        <v>0</v>
      </c>
      <c r="K51" s="226">
        <v>-8.0000000000000002E-3</v>
      </c>
      <c r="L51" s="221">
        <v>8906.89</v>
      </c>
      <c r="M51" s="244" t="s">
        <v>0</v>
      </c>
      <c r="N51" s="244" t="s">
        <v>0</v>
      </c>
    </row>
    <row r="52" spans="1:17" s="190" customFormat="1" ht="15" customHeight="1" x14ac:dyDescent="0.25">
      <c r="B52" s="230"/>
      <c r="D52" s="220">
        <v>42923</v>
      </c>
      <c r="E52" s="221">
        <v>701.5</v>
      </c>
      <c r="F52" s="243" t="s">
        <v>0</v>
      </c>
      <c r="G52" s="243" t="s">
        <v>0</v>
      </c>
      <c r="H52" s="221">
        <v>402.06700000000001</v>
      </c>
      <c r="I52" s="243" t="s">
        <v>0</v>
      </c>
      <c r="J52" s="243" t="s">
        <v>0</v>
      </c>
      <c r="K52" s="226">
        <v>-0.01</v>
      </c>
      <c r="L52" s="221">
        <v>8883.27</v>
      </c>
      <c r="M52" s="244" t="s">
        <v>0</v>
      </c>
      <c r="N52" s="244" t="s">
        <v>0</v>
      </c>
    </row>
    <row r="53" spans="1:17" s="190" customFormat="1" ht="15" customHeight="1" x14ac:dyDescent="0.25">
      <c r="B53" s="230"/>
      <c r="D53" s="220">
        <v>42930</v>
      </c>
      <c r="E53" s="221">
        <v>689</v>
      </c>
      <c r="F53" s="243" t="s">
        <v>0</v>
      </c>
      <c r="G53" s="243" t="s">
        <v>0</v>
      </c>
      <c r="H53" s="221">
        <v>385.46</v>
      </c>
      <c r="I53" s="243" t="s">
        <v>0</v>
      </c>
      <c r="J53" s="243" t="s">
        <v>0</v>
      </c>
      <c r="K53" s="226">
        <v>-0.01</v>
      </c>
      <c r="L53" s="221">
        <v>9034.57</v>
      </c>
      <c r="M53" s="244" t="s">
        <v>0</v>
      </c>
      <c r="N53" s="244" t="s">
        <v>0</v>
      </c>
    </row>
    <row r="54" spans="1:17" s="208" customFormat="1" ht="15.75" x14ac:dyDescent="0.25">
      <c r="A54" s="193"/>
      <c r="B54" s="229"/>
      <c r="C54" s="190"/>
      <c r="D54" s="220">
        <v>42937</v>
      </c>
      <c r="E54" s="221">
        <v>678</v>
      </c>
      <c r="F54" s="243" t="s">
        <v>0</v>
      </c>
      <c r="G54" s="243" t="s">
        <v>0</v>
      </c>
      <c r="H54" s="221">
        <v>379.34100000000001</v>
      </c>
      <c r="I54" s="243" t="s">
        <v>0</v>
      </c>
      <c r="J54" s="243" t="s">
        <v>0</v>
      </c>
      <c r="K54" s="226">
        <v>-0.01</v>
      </c>
      <c r="L54" s="221">
        <v>8938.68</v>
      </c>
      <c r="M54" s="244" t="s">
        <v>0</v>
      </c>
      <c r="N54" s="244" t="s">
        <v>0</v>
      </c>
      <c r="O54" s="217"/>
      <c r="Q54" s="210"/>
    </row>
    <row r="55" spans="1:17" s="208" customFormat="1" ht="15.75" x14ac:dyDescent="0.25">
      <c r="A55" s="193"/>
      <c r="B55" s="229"/>
      <c r="C55" s="190"/>
      <c r="D55" s="220">
        <v>42944</v>
      </c>
      <c r="E55" s="221">
        <v>683</v>
      </c>
      <c r="F55" s="243" t="s">
        <v>0</v>
      </c>
      <c r="G55" s="243" t="s">
        <v>0</v>
      </c>
      <c r="H55" s="221">
        <v>383.71100000000001</v>
      </c>
      <c r="I55" s="243" t="s">
        <v>0</v>
      </c>
      <c r="J55" s="243" t="s">
        <v>0</v>
      </c>
      <c r="K55" s="226">
        <v>-8.0000000000000002E-3</v>
      </c>
      <c r="L55" s="221">
        <v>9019.31</v>
      </c>
      <c r="M55" s="244" t="s">
        <v>0</v>
      </c>
      <c r="N55" s="244" t="s">
        <v>0</v>
      </c>
      <c r="O55" s="217"/>
      <c r="Q55" s="210"/>
    </row>
    <row r="56" spans="1:17" s="190" customFormat="1" x14ac:dyDescent="0.25">
      <c r="B56" s="230"/>
      <c r="D56" s="220">
        <v>42951</v>
      </c>
      <c r="E56" s="221">
        <v>693</v>
      </c>
      <c r="F56" s="243" t="s">
        <v>0</v>
      </c>
      <c r="G56" s="243" t="s">
        <v>0</v>
      </c>
      <c r="H56" s="221">
        <v>388.73700000000002</v>
      </c>
      <c r="I56" s="243" t="s">
        <v>0</v>
      </c>
      <c r="J56" s="243" t="s">
        <v>0</v>
      </c>
      <c r="K56" s="226">
        <v>-9.1000000000000004E-3</v>
      </c>
      <c r="L56" s="221">
        <v>9176.99</v>
      </c>
      <c r="M56" s="244" t="s">
        <v>0</v>
      </c>
      <c r="N56" s="244" t="s">
        <v>0</v>
      </c>
    </row>
    <row r="57" spans="1:17" s="190" customFormat="1" ht="15" customHeight="1" x14ac:dyDescent="0.25">
      <c r="B57" s="230"/>
      <c r="D57" s="220">
        <v>42958</v>
      </c>
      <c r="E57" s="221">
        <v>702</v>
      </c>
      <c r="F57" s="243" t="s">
        <v>0</v>
      </c>
      <c r="G57" s="243" t="s">
        <v>0</v>
      </c>
      <c r="H57" s="221">
        <v>382.4</v>
      </c>
      <c r="I57" s="243" t="s">
        <v>0</v>
      </c>
      <c r="J57" s="243" t="s">
        <v>0</v>
      </c>
      <c r="K57" s="226">
        <v>-8.199999999999999E-3</v>
      </c>
      <c r="L57" s="221">
        <v>8884.0400000000009</v>
      </c>
      <c r="M57" s="244" t="s">
        <v>0</v>
      </c>
      <c r="N57" s="244" t="s">
        <v>0</v>
      </c>
    </row>
    <row r="58" spans="1:17" s="208" customFormat="1" ht="15.75" x14ac:dyDescent="0.25">
      <c r="A58" s="193"/>
      <c r="B58" s="229"/>
      <c r="C58" s="190"/>
      <c r="D58" s="220">
        <v>42965</v>
      </c>
      <c r="E58" s="221">
        <v>720</v>
      </c>
      <c r="F58" s="243" t="s">
        <v>0</v>
      </c>
      <c r="G58" s="243" t="s">
        <v>0</v>
      </c>
      <c r="H58" s="221">
        <v>372.56700000000001</v>
      </c>
      <c r="I58" s="243" t="s">
        <v>0</v>
      </c>
      <c r="J58" s="243" t="s">
        <v>0</v>
      </c>
      <c r="K58" s="226">
        <v>-8.5000000000000006E-3</v>
      </c>
      <c r="L58" s="221">
        <v>8874.35</v>
      </c>
      <c r="M58" s="244" t="s">
        <v>0</v>
      </c>
      <c r="N58" s="244" t="s">
        <v>0</v>
      </c>
      <c r="O58" s="217"/>
      <c r="Q58" s="210"/>
    </row>
    <row r="59" spans="1:17" s="208" customFormat="1" ht="15.75" x14ac:dyDescent="0.25">
      <c r="A59" s="193"/>
      <c r="B59" s="229"/>
      <c r="C59" s="190"/>
      <c r="D59" s="220">
        <v>42972</v>
      </c>
      <c r="E59" s="221">
        <v>678</v>
      </c>
      <c r="F59" s="243" t="s">
        <v>0</v>
      </c>
      <c r="G59" s="243" t="s">
        <v>0</v>
      </c>
      <c r="H59" s="221">
        <v>388.08199999999999</v>
      </c>
      <c r="I59" s="243" t="s">
        <v>0</v>
      </c>
      <c r="J59" s="243" t="s">
        <v>0</v>
      </c>
      <c r="K59" s="226">
        <v>-8.5000000000000006E-3</v>
      </c>
      <c r="L59" s="221">
        <v>8906.18</v>
      </c>
      <c r="M59" s="244" t="s">
        <v>0</v>
      </c>
      <c r="N59" s="244" t="s">
        <v>0</v>
      </c>
      <c r="O59" s="217"/>
      <c r="Q59" s="210"/>
    </row>
    <row r="60" spans="1:17" s="190" customFormat="1" x14ac:dyDescent="0.25">
      <c r="B60" s="230"/>
      <c r="D60" s="220">
        <v>42979</v>
      </c>
      <c r="E60" s="221">
        <v>645.5</v>
      </c>
      <c r="F60" s="243" t="s">
        <v>0</v>
      </c>
      <c r="G60" s="243" t="s">
        <v>0</v>
      </c>
      <c r="H60" s="221">
        <v>387.20800000000003</v>
      </c>
      <c r="I60" s="243" t="s">
        <v>0</v>
      </c>
      <c r="J60" s="243" t="s">
        <v>0</v>
      </c>
      <c r="K60" s="226">
        <v>-8.5000000000000006E-3</v>
      </c>
      <c r="L60" s="221">
        <v>8941.6200000000008</v>
      </c>
      <c r="M60" s="244" t="s">
        <v>0</v>
      </c>
      <c r="N60" s="244" t="s">
        <v>0</v>
      </c>
    </row>
    <row r="61" spans="1:17" s="190" customFormat="1" ht="15" customHeight="1" x14ac:dyDescent="0.25">
      <c r="B61" s="230"/>
      <c r="D61" s="220">
        <v>42986</v>
      </c>
      <c r="E61" s="221">
        <v>642.5</v>
      </c>
      <c r="F61" s="243" t="s">
        <v>0</v>
      </c>
      <c r="G61" s="243" t="s">
        <v>0</v>
      </c>
      <c r="H61" s="221">
        <v>387.863</v>
      </c>
      <c r="I61" s="243" t="s">
        <v>0</v>
      </c>
      <c r="J61" s="243" t="s">
        <v>0</v>
      </c>
      <c r="K61" s="226">
        <v>-9.0000000000000011E-3</v>
      </c>
      <c r="L61" s="221">
        <v>8912.0499999999993</v>
      </c>
      <c r="M61" s="244" t="s">
        <v>0</v>
      </c>
      <c r="N61" s="244" t="s">
        <v>0</v>
      </c>
    </row>
    <row r="62" spans="1:17" s="208" customFormat="1" ht="15.75" x14ac:dyDescent="0.25">
      <c r="A62" s="193"/>
      <c r="B62" s="229"/>
      <c r="C62" s="190"/>
      <c r="D62" s="220">
        <v>42993</v>
      </c>
      <c r="E62" s="221">
        <v>653.5</v>
      </c>
      <c r="F62" s="243" t="s">
        <v>0</v>
      </c>
      <c r="G62" s="243" t="s">
        <v>0</v>
      </c>
      <c r="H62" s="221">
        <v>390.70400000000001</v>
      </c>
      <c r="I62" s="243" t="s">
        <v>0</v>
      </c>
      <c r="J62" s="243" t="s">
        <v>0</v>
      </c>
      <c r="K62" s="226">
        <v>-8.5000000000000006E-3</v>
      </c>
      <c r="L62" s="221">
        <v>9028.0499999999993</v>
      </c>
      <c r="M62" s="244" t="s">
        <v>0</v>
      </c>
      <c r="N62" s="244" t="s">
        <v>0</v>
      </c>
      <c r="O62" s="217"/>
      <c r="Q62" s="210"/>
    </row>
    <row r="63" spans="1:17" s="208" customFormat="1" ht="15.75" x14ac:dyDescent="0.25">
      <c r="A63" s="193"/>
      <c r="B63" s="229"/>
      <c r="C63" s="190"/>
      <c r="D63" s="220">
        <v>43000</v>
      </c>
      <c r="E63" s="221">
        <v>643</v>
      </c>
      <c r="F63" s="243" t="s">
        <v>0</v>
      </c>
      <c r="G63" s="243" t="s">
        <v>0</v>
      </c>
      <c r="H63" s="221">
        <v>389.83</v>
      </c>
      <c r="I63" s="243" t="s">
        <v>0</v>
      </c>
      <c r="J63" s="243" t="s">
        <v>0</v>
      </c>
      <c r="K63" s="226">
        <v>-8.6E-3</v>
      </c>
      <c r="L63" s="221">
        <v>9136.7199999999993</v>
      </c>
      <c r="M63" s="244" t="s">
        <v>0</v>
      </c>
      <c r="N63" s="244" t="s">
        <v>0</v>
      </c>
      <c r="O63" s="217"/>
      <c r="Q63" s="210"/>
    </row>
    <row r="64" spans="1:17" s="190" customFormat="1" x14ac:dyDescent="0.25">
      <c r="B64" s="230"/>
      <c r="D64" s="220">
        <v>43007</v>
      </c>
      <c r="E64" s="221">
        <v>634.5</v>
      </c>
      <c r="F64" s="243" t="s">
        <v>0</v>
      </c>
      <c r="G64" s="243" t="s">
        <v>0</v>
      </c>
      <c r="H64" s="221">
        <v>393.32600000000002</v>
      </c>
      <c r="I64" s="243" t="s">
        <v>0</v>
      </c>
      <c r="J64" s="243" t="s">
        <v>0</v>
      </c>
      <c r="K64" s="226">
        <v>-9.0000000000000011E-3</v>
      </c>
      <c r="L64" s="221">
        <v>9157.4599999999991</v>
      </c>
      <c r="M64" s="244" t="s">
        <v>0</v>
      </c>
      <c r="N64" s="244" t="s">
        <v>0</v>
      </c>
    </row>
    <row r="65" spans="1:17" s="190" customFormat="1" ht="15" customHeight="1" x14ac:dyDescent="0.25">
      <c r="B65" s="230"/>
      <c r="D65" s="220">
        <v>43014</v>
      </c>
      <c r="E65" s="221">
        <v>641</v>
      </c>
      <c r="F65" s="243" t="s">
        <v>0</v>
      </c>
      <c r="G65" s="243" t="s">
        <v>0</v>
      </c>
      <c r="H65" s="221">
        <v>388.95600000000002</v>
      </c>
      <c r="I65" s="243" t="s">
        <v>0</v>
      </c>
      <c r="J65" s="243" t="s">
        <v>0</v>
      </c>
      <c r="K65" s="226">
        <v>-9.0000000000000011E-3</v>
      </c>
      <c r="L65" s="221">
        <v>9252.1200000000008</v>
      </c>
      <c r="M65" s="244" t="s">
        <v>0</v>
      </c>
      <c r="N65" s="244" t="s">
        <v>0</v>
      </c>
    </row>
    <row r="66" spans="1:17" s="208" customFormat="1" ht="15.75" x14ac:dyDescent="0.25">
      <c r="A66" s="193"/>
      <c r="B66" s="229"/>
      <c r="C66" s="190"/>
      <c r="D66" s="220">
        <v>43021</v>
      </c>
      <c r="E66" s="221">
        <v>644.5</v>
      </c>
      <c r="F66" s="243" t="s">
        <v>0</v>
      </c>
      <c r="G66" s="243" t="s">
        <v>0</v>
      </c>
      <c r="H66" s="221">
        <v>388.08199999999999</v>
      </c>
      <c r="I66" s="243" t="s">
        <v>0</v>
      </c>
      <c r="J66" s="243" t="s">
        <v>0</v>
      </c>
      <c r="K66" s="226">
        <v>-0.01</v>
      </c>
      <c r="L66" s="221">
        <v>9311.69</v>
      </c>
      <c r="M66" s="244" t="s">
        <v>0</v>
      </c>
      <c r="N66" s="244" t="s">
        <v>0</v>
      </c>
      <c r="O66" s="217"/>
      <c r="Q66" s="210"/>
    </row>
    <row r="67" spans="1:17" s="208" customFormat="1" ht="15.75" x14ac:dyDescent="0.25">
      <c r="A67" s="193"/>
      <c r="B67" s="229"/>
      <c r="C67" s="190"/>
      <c r="D67" s="220">
        <v>43028</v>
      </c>
      <c r="E67" s="221">
        <v>638.5</v>
      </c>
      <c r="F67" s="243" t="s">
        <v>0</v>
      </c>
      <c r="G67" s="243" t="s">
        <v>0</v>
      </c>
      <c r="H67" s="221">
        <v>387.863</v>
      </c>
      <c r="I67" s="243" t="s">
        <v>0</v>
      </c>
      <c r="J67" s="243" t="s">
        <v>0</v>
      </c>
      <c r="K67" s="226">
        <v>-8.5000000000000006E-3</v>
      </c>
      <c r="L67" s="221">
        <v>9237.1299999999992</v>
      </c>
      <c r="M67" s="244" t="s">
        <v>0</v>
      </c>
      <c r="N67" s="244" t="s">
        <v>0</v>
      </c>
      <c r="O67" s="217"/>
      <c r="Q67" s="210"/>
    </row>
    <row r="68" spans="1:17" s="190" customFormat="1" x14ac:dyDescent="0.25">
      <c r="B68" s="230"/>
      <c r="D68" s="220">
        <v>43035</v>
      </c>
      <c r="E68" s="221">
        <v>636.5</v>
      </c>
      <c r="F68" s="243" t="s">
        <v>0</v>
      </c>
      <c r="G68" s="243" t="s">
        <v>0</v>
      </c>
      <c r="H68" s="221">
        <v>383.93</v>
      </c>
      <c r="I68" s="243" t="s">
        <v>0</v>
      </c>
      <c r="J68" s="243" t="s">
        <v>0</v>
      </c>
      <c r="K68" s="226">
        <v>-8.5000000000000006E-3</v>
      </c>
      <c r="L68" s="221">
        <v>9183.42</v>
      </c>
      <c r="M68" s="244" t="s">
        <v>0</v>
      </c>
      <c r="N68" s="244" t="s">
        <v>0</v>
      </c>
    </row>
    <row r="69" spans="1:17" s="190" customFormat="1" ht="15" customHeight="1" x14ac:dyDescent="0.25">
      <c r="B69" s="230"/>
      <c r="D69" s="220">
        <v>43042</v>
      </c>
      <c r="E69" s="221">
        <v>633.5</v>
      </c>
      <c r="F69" s="243" t="s">
        <v>0</v>
      </c>
      <c r="G69" s="243" t="s">
        <v>0</v>
      </c>
      <c r="H69" s="221">
        <v>386.334</v>
      </c>
      <c r="I69" s="243" t="s">
        <v>0</v>
      </c>
      <c r="J69" s="243" t="s">
        <v>0</v>
      </c>
      <c r="K69" s="226">
        <v>-8.6999999999999994E-3</v>
      </c>
      <c r="L69" s="221">
        <v>9322.0499999999993</v>
      </c>
      <c r="M69" s="244" t="s">
        <v>0</v>
      </c>
      <c r="N69" s="244" t="s">
        <v>0</v>
      </c>
    </row>
    <row r="70" spans="1:17" s="208" customFormat="1" ht="15.75" x14ac:dyDescent="0.25">
      <c r="A70" s="193"/>
      <c r="B70" s="229"/>
      <c r="C70" s="190"/>
      <c r="D70" s="220">
        <v>43049</v>
      </c>
      <c r="E70" s="221">
        <v>615</v>
      </c>
      <c r="F70" s="243" t="s">
        <v>0</v>
      </c>
      <c r="G70" s="243" t="s">
        <v>0</v>
      </c>
      <c r="H70" s="221">
        <v>369.72699999999998</v>
      </c>
      <c r="I70" s="243" t="s">
        <v>0</v>
      </c>
      <c r="J70" s="243" t="s">
        <v>0</v>
      </c>
      <c r="K70" s="226">
        <v>-9.7000000000000003E-3</v>
      </c>
      <c r="L70" s="221">
        <v>9134.16</v>
      </c>
      <c r="M70" s="244" t="s">
        <v>0</v>
      </c>
      <c r="N70" s="244" t="s">
        <v>0</v>
      </c>
      <c r="O70" s="217"/>
      <c r="Q70" s="210"/>
    </row>
    <row r="71" spans="1:17" s="208" customFormat="1" ht="15.75" x14ac:dyDescent="0.25">
      <c r="A71" s="193"/>
      <c r="B71" s="229"/>
      <c r="C71" s="190"/>
      <c r="D71" s="220">
        <v>43056</v>
      </c>
      <c r="E71" s="221">
        <v>616</v>
      </c>
      <c r="F71" s="243" t="s">
        <v>0</v>
      </c>
      <c r="G71" s="243" t="s">
        <v>0</v>
      </c>
      <c r="H71" s="221">
        <v>367.76</v>
      </c>
      <c r="I71" s="243" t="s">
        <v>0</v>
      </c>
      <c r="J71" s="243" t="s">
        <v>0</v>
      </c>
      <c r="K71" s="226">
        <v>-0.01</v>
      </c>
      <c r="L71" s="221">
        <v>9183.61</v>
      </c>
      <c r="M71" s="244" t="s">
        <v>0</v>
      </c>
      <c r="N71" s="244" t="s">
        <v>0</v>
      </c>
      <c r="O71" s="217"/>
      <c r="Q71" s="210"/>
    </row>
    <row r="72" spans="1:17" s="190" customFormat="1" x14ac:dyDescent="0.25">
      <c r="B72" s="230"/>
      <c r="D72" s="220">
        <v>43063</v>
      </c>
      <c r="E72" s="221">
        <v>634.5</v>
      </c>
      <c r="F72" s="243" t="s">
        <v>0</v>
      </c>
      <c r="G72" s="243" t="s">
        <v>0</v>
      </c>
      <c r="H72" s="221">
        <v>376.28199999999998</v>
      </c>
      <c r="I72" s="243" t="s">
        <v>0</v>
      </c>
      <c r="J72" s="243" t="s">
        <v>0</v>
      </c>
      <c r="K72" s="226">
        <v>-0.01</v>
      </c>
      <c r="L72" s="221">
        <v>9325.6</v>
      </c>
      <c r="M72" s="244" t="s">
        <v>0</v>
      </c>
      <c r="N72" s="244" t="s">
        <v>0</v>
      </c>
    </row>
    <row r="73" spans="1:17" s="190" customFormat="1" ht="15" customHeight="1" x14ac:dyDescent="0.25">
      <c r="B73" s="230"/>
      <c r="D73" s="220">
        <v>43070</v>
      </c>
      <c r="E73" s="221">
        <v>639</v>
      </c>
      <c r="F73" s="243" t="s">
        <v>0</v>
      </c>
      <c r="G73" s="243" t="s">
        <v>0</v>
      </c>
      <c r="H73" s="221">
        <v>380.21499999999997</v>
      </c>
      <c r="I73" s="243" t="s">
        <v>0</v>
      </c>
      <c r="J73" s="243" t="s">
        <v>0</v>
      </c>
      <c r="K73" s="226">
        <v>-9.4999999999999998E-3</v>
      </c>
      <c r="L73" s="221">
        <v>9274.5499999999993</v>
      </c>
      <c r="M73" s="244" t="s">
        <v>0</v>
      </c>
      <c r="N73" s="244" t="s">
        <v>0</v>
      </c>
    </row>
    <row r="74" spans="1:17" s="208" customFormat="1" ht="15.75" x14ac:dyDescent="0.25">
      <c r="A74" s="193"/>
      <c r="B74" s="229"/>
      <c r="C74" s="190"/>
      <c r="D74" s="220">
        <v>43077</v>
      </c>
      <c r="E74" s="221">
        <v>680</v>
      </c>
      <c r="F74" s="243" t="s">
        <v>0</v>
      </c>
      <c r="G74" s="243" t="s">
        <v>0</v>
      </c>
      <c r="H74" s="221">
        <v>373.44099999999997</v>
      </c>
      <c r="I74" s="243" t="s">
        <v>0</v>
      </c>
      <c r="J74" s="243" t="s">
        <v>0</v>
      </c>
      <c r="K74" s="226">
        <v>-9.0000000000000011E-3</v>
      </c>
      <c r="L74" s="221">
        <v>9319.16</v>
      </c>
      <c r="M74" s="244" t="s">
        <v>0</v>
      </c>
      <c r="N74" s="244" t="s">
        <v>0</v>
      </c>
      <c r="O74" s="217"/>
      <c r="Q74" s="210"/>
    </row>
    <row r="75" spans="1:17" s="208" customFormat="1" ht="15.75" x14ac:dyDescent="0.25">
      <c r="A75" s="193"/>
      <c r="B75" s="229"/>
      <c r="C75" s="190"/>
      <c r="D75" s="220">
        <v>43084</v>
      </c>
      <c r="E75" s="221">
        <v>692.5</v>
      </c>
      <c r="F75" s="243" t="s">
        <v>0</v>
      </c>
      <c r="G75" s="243" t="s">
        <v>0</v>
      </c>
      <c r="H75" s="221">
        <v>380.43400000000003</v>
      </c>
      <c r="I75" s="243" t="s">
        <v>0</v>
      </c>
      <c r="J75" s="243" t="s">
        <v>0</v>
      </c>
      <c r="K75" s="226">
        <v>-9.300000000000001E-3</v>
      </c>
      <c r="L75" s="221">
        <v>9394.7099999999991</v>
      </c>
      <c r="M75" s="244" t="s">
        <v>0</v>
      </c>
      <c r="N75" s="244" t="s">
        <v>0</v>
      </c>
      <c r="O75" s="217"/>
      <c r="Q75" s="210"/>
    </row>
    <row r="76" spans="1:17" s="190" customFormat="1" x14ac:dyDescent="0.25">
      <c r="B76" s="230"/>
      <c r="D76" s="220">
        <v>43091</v>
      </c>
      <c r="E76" s="221">
        <v>694</v>
      </c>
      <c r="F76" s="243" t="s">
        <v>0</v>
      </c>
      <c r="G76" s="243" t="s">
        <v>0</v>
      </c>
      <c r="H76" s="221">
        <v>371.25599999999997</v>
      </c>
      <c r="I76" s="243" t="s">
        <v>0</v>
      </c>
      <c r="J76" s="243" t="s">
        <v>0</v>
      </c>
      <c r="K76" s="226">
        <v>-8.0000000000000002E-3</v>
      </c>
      <c r="L76" s="221">
        <v>9394.49</v>
      </c>
      <c r="M76" s="244" t="s">
        <v>0</v>
      </c>
      <c r="N76" s="244" t="s">
        <v>0</v>
      </c>
    </row>
    <row r="77" spans="1:17" s="190" customFormat="1" ht="15" customHeight="1" x14ac:dyDescent="0.25">
      <c r="B77" s="230"/>
      <c r="D77" s="220">
        <v>43098</v>
      </c>
      <c r="E77" s="221">
        <v>701.5</v>
      </c>
      <c r="F77" s="243" t="s">
        <v>0</v>
      </c>
      <c r="G77" s="243" t="s">
        <v>0</v>
      </c>
      <c r="H77" s="221">
        <v>375.40800000000002</v>
      </c>
      <c r="I77" s="243" t="s">
        <v>0</v>
      </c>
      <c r="J77" s="243" t="s">
        <v>0</v>
      </c>
      <c r="K77" s="226">
        <v>-8.5000000000000006E-3</v>
      </c>
      <c r="L77" s="221">
        <v>9381.8700000000008</v>
      </c>
      <c r="M77" s="244" t="s">
        <v>0</v>
      </c>
      <c r="N77" s="244" t="s">
        <v>0</v>
      </c>
    </row>
    <row r="78" spans="1:17" s="208" customFormat="1" ht="15.75" x14ac:dyDescent="0.25">
      <c r="A78" s="193"/>
      <c r="B78" s="229"/>
      <c r="C78" s="190"/>
      <c r="D78" s="220">
        <v>43105</v>
      </c>
      <c r="E78" s="221">
        <v>704</v>
      </c>
      <c r="F78" s="243" t="s">
        <v>0</v>
      </c>
      <c r="G78" s="243" t="s">
        <v>0</v>
      </c>
      <c r="H78" s="221">
        <v>379.77800000000002</v>
      </c>
      <c r="I78" s="243" t="s">
        <v>0</v>
      </c>
      <c r="J78" s="243" t="s">
        <v>0</v>
      </c>
      <c r="K78" s="226">
        <v>-8.5000000000000006E-3</v>
      </c>
      <c r="L78" s="221">
        <v>9556.98</v>
      </c>
      <c r="M78" s="244" t="s">
        <v>0</v>
      </c>
      <c r="N78" s="244" t="s">
        <v>0</v>
      </c>
      <c r="O78" s="217"/>
      <c r="Q78" s="210"/>
    </row>
    <row r="79" spans="1:17" s="208" customFormat="1" ht="15.75" x14ac:dyDescent="0.25">
      <c r="A79" s="193"/>
      <c r="B79" s="229"/>
      <c r="C79" s="190"/>
      <c r="D79" s="220">
        <v>43112</v>
      </c>
      <c r="E79" s="221">
        <v>697.5</v>
      </c>
      <c r="F79" s="243" t="s">
        <v>0</v>
      </c>
      <c r="G79" s="243" t="s">
        <v>0</v>
      </c>
      <c r="H79" s="221">
        <v>384.58499999999998</v>
      </c>
      <c r="I79" s="243" t="s">
        <v>0</v>
      </c>
      <c r="J79" s="243" t="s">
        <v>0</v>
      </c>
      <c r="K79" s="226">
        <v>-8.8999999999999999E-3</v>
      </c>
      <c r="L79" s="221">
        <v>9546.61</v>
      </c>
      <c r="M79" s="244" t="s">
        <v>0</v>
      </c>
      <c r="N79" s="244" t="s">
        <v>0</v>
      </c>
      <c r="O79" s="217"/>
      <c r="Q79" s="210"/>
    </row>
    <row r="80" spans="1:17" s="190" customFormat="1" x14ac:dyDescent="0.25">
      <c r="B80" s="230"/>
      <c r="D80" s="220">
        <v>43119</v>
      </c>
      <c r="E80" s="221">
        <v>725.5</v>
      </c>
      <c r="F80" s="243" t="s">
        <v>0</v>
      </c>
      <c r="G80" s="243" t="s">
        <v>0</v>
      </c>
      <c r="H80" s="221">
        <v>385.89699999999999</v>
      </c>
      <c r="I80" s="243" t="s">
        <v>0</v>
      </c>
      <c r="J80" s="243" t="s">
        <v>0</v>
      </c>
      <c r="K80" s="226">
        <v>-0.01</v>
      </c>
      <c r="L80" s="221">
        <v>9509.77</v>
      </c>
      <c r="M80" s="244" t="s">
        <v>0</v>
      </c>
      <c r="N80" s="244" t="s">
        <v>0</v>
      </c>
    </row>
    <row r="81" spans="1:17" s="190" customFormat="1" ht="15" customHeight="1" x14ac:dyDescent="0.25">
      <c r="B81" s="230"/>
      <c r="D81" s="220">
        <v>43126</v>
      </c>
      <c r="E81" s="221">
        <v>710</v>
      </c>
      <c r="F81" s="243" t="s">
        <v>0</v>
      </c>
      <c r="G81" s="243" t="s">
        <v>0</v>
      </c>
      <c r="H81" s="221">
        <v>386.334</v>
      </c>
      <c r="I81" s="243" t="s">
        <v>0</v>
      </c>
      <c r="J81" s="243" t="s">
        <v>0</v>
      </c>
      <c r="K81" s="226">
        <v>-0.01</v>
      </c>
      <c r="L81" s="221">
        <v>9515.56</v>
      </c>
      <c r="M81" s="244" t="s">
        <v>0</v>
      </c>
      <c r="N81" s="244" t="s">
        <v>0</v>
      </c>
    </row>
    <row r="82" spans="1:17" s="208" customFormat="1" ht="15.75" x14ac:dyDescent="0.25">
      <c r="A82" s="193"/>
      <c r="B82" s="229"/>
      <c r="C82" s="190"/>
      <c r="D82" s="220">
        <v>43133</v>
      </c>
      <c r="E82" s="221">
        <v>696</v>
      </c>
      <c r="F82" s="243" t="s">
        <v>0</v>
      </c>
      <c r="G82" s="243" t="s">
        <v>0</v>
      </c>
      <c r="H82" s="221">
        <v>386.334</v>
      </c>
      <c r="I82" s="243" t="s">
        <v>0</v>
      </c>
      <c r="J82" s="243" t="s">
        <v>0</v>
      </c>
      <c r="K82" s="226">
        <v>-9.0000000000000011E-3</v>
      </c>
      <c r="L82" s="221">
        <v>9220.69</v>
      </c>
      <c r="M82" s="244" t="s">
        <v>0</v>
      </c>
      <c r="N82" s="244" t="s">
        <v>0</v>
      </c>
      <c r="O82" s="217"/>
      <c r="Q82" s="210"/>
    </row>
    <row r="83" spans="1:17" s="208" customFormat="1" ht="15.75" x14ac:dyDescent="0.25">
      <c r="A83" s="193"/>
      <c r="B83" s="229"/>
      <c r="C83" s="190"/>
      <c r="D83" s="220">
        <v>43140</v>
      </c>
      <c r="E83" s="221">
        <v>691</v>
      </c>
      <c r="F83" s="243" t="s">
        <v>0</v>
      </c>
      <c r="G83" s="243" t="s">
        <v>0</v>
      </c>
      <c r="H83" s="221">
        <v>357.49</v>
      </c>
      <c r="I83" s="243" t="s">
        <v>0</v>
      </c>
      <c r="J83" s="243" t="s">
        <v>0</v>
      </c>
      <c r="K83" s="226">
        <v>-8.3000000000000001E-3</v>
      </c>
      <c r="L83" s="221">
        <v>8682</v>
      </c>
      <c r="M83" s="244" t="s">
        <v>0</v>
      </c>
      <c r="N83" s="244" t="s">
        <v>0</v>
      </c>
      <c r="O83" s="217"/>
      <c r="Q83" s="210"/>
    </row>
    <row r="84" spans="1:17" s="190" customFormat="1" x14ac:dyDescent="0.25">
      <c r="B84" s="230"/>
      <c r="D84" s="220">
        <v>43147</v>
      </c>
      <c r="E84" s="221">
        <v>715.5</v>
      </c>
      <c r="F84" s="243" t="s">
        <v>0</v>
      </c>
      <c r="G84" s="243" t="s">
        <v>0</v>
      </c>
      <c r="H84" s="221">
        <v>363.17099999999999</v>
      </c>
      <c r="I84" s="243" t="s">
        <v>0</v>
      </c>
      <c r="J84" s="243" t="s">
        <v>0</v>
      </c>
      <c r="K84" s="226">
        <v>-9.5999999999999992E-3</v>
      </c>
      <c r="L84" s="221">
        <v>8986.7199999999993</v>
      </c>
      <c r="M84" s="244" t="s">
        <v>0</v>
      </c>
      <c r="N84" s="244" t="s">
        <v>0</v>
      </c>
    </row>
    <row r="85" spans="1:17" s="190" customFormat="1" ht="15" customHeight="1" x14ac:dyDescent="0.25">
      <c r="B85" s="230"/>
      <c r="D85" s="220">
        <v>43154</v>
      </c>
      <c r="E85" s="221">
        <v>703.5</v>
      </c>
      <c r="F85" s="243" t="s">
        <v>0</v>
      </c>
      <c r="G85" s="243" t="s">
        <v>0</v>
      </c>
      <c r="H85" s="221">
        <v>340.44600000000003</v>
      </c>
      <c r="I85" s="243" t="s">
        <v>0</v>
      </c>
      <c r="J85" s="243" t="s">
        <v>0</v>
      </c>
      <c r="K85" s="226">
        <v>-9.0000000000000011E-3</v>
      </c>
      <c r="L85" s="221">
        <v>8948.19</v>
      </c>
      <c r="M85" s="244" t="s">
        <v>0</v>
      </c>
      <c r="N85" s="244" t="s">
        <v>0</v>
      </c>
    </row>
    <row r="86" spans="1:17" s="208" customFormat="1" ht="15.75" x14ac:dyDescent="0.25">
      <c r="A86" s="193"/>
      <c r="B86" s="229"/>
      <c r="C86" s="190"/>
      <c r="D86" s="220">
        <v>43161</v>
      </c>
      <c r="E86" s="221">
        <v>703</v>
      </c>
      <c r="F86" s="243" t="s">
        <v>0</v>
      </c>
      <c r="G86" s="243" t="s">
        <v>0</v>
      </c>
      <c r="H86" s="221">
        <v>338.26</v>
      </c>
      <c r="I86" s="243" t="s">
        <v>0</v>
      </c>
      <c r="J86" s="243" t="s">
        <v>0</v>
      </c>
      <c r="K86" s="226">
        <v>-9.4999999999999998E-3</v>
      </c>
      <c r="L86" s="221">
        <v>8628.51</v>
      </c>
      <c r="M86" s="244" t="s">
        <v>0</v>
      </c>
      <c r="N86" s="244" t="s">
        <v>0</v>
      </c>
      <c r="O86" s="217"/>
      <c r="Q86" s="210"/>
    </row>
    <row r="87" spans="1:17" s="208" customFormat="1" ht="15.75" x14ac:dyDescent="0.25">
      <c r="A87" s="193"/>
      <c r="B87" s="229"/>
      <c r="C87" s="190"/>
      <c r="D87" s="220">
        <v>43168</v>
      </c>
      <c r="E87" s="221">
        <v>794.5</v>
      </c>
      <c r="F87" s="243" t="s">
        <v>0</v>
      </c>
      <c r="G87" s="243" t="s">
        <v>0</v>
      </c>
      <c r="H87" s="221">
        <v>350.49700000000001</v>
      </c>
      <c r="I87" s="243" t="s">
        <v>0</v>
      </c>
      <c r="J87" s="243" t="s">
        <v>0</v>
      </c>
      <c r="K87" s="226">
        <v>-8.8999999999999999E-3</v>
      </c>
      <c r="L87" s="221">
        <v>8931.85</v>
      </c>
      <c r="M87" s="244" t="s">
        <v>0</v>
      </c>
      <c r="N87" s="244" t="s">
        <v>0</v>
      </c>
      <c r="O87" s="217"/>
      <c r="Q87" s="210"/>
    </row>
    <row r="88" spans="1:17" s="190" customFormat="1" x14ac:dyDescent="0.25">
      <c r="B88" s="230"/>
      <c r="D88" s="220">
        <v>43175</v>
      </c>
      <c r="E88" s="221">
        <v>773</v>
      </c>
      <c r="F88" s="243" t="s">
        <v>0</v>
      </c>
      <c r="G88" s="243" t="s">
        <v>0</v>
      </c>
      <c r="H88" s="221">
        <v>340.44600000000003</v>
      </c>
      <c r="I88" s="243" t="s">
        <v>0</v>
      </c>
      <c r="J88" s="243" t="s">
        <v>0</v>
      </c>
      <c r="K88" s="226">
        <v>-9.4999999999999998E-3</v>
      </c>
      <c r="L88" s="221">
        <v>8882.5300000000007</v>
      </c>
      <c r="M88" s="244" t="s">
        <v>0</v>
      </c>
      <c r="N88" s="244" t="s">
        <v>0</v>
      </c>
    </row>
    <row r="89" spans="1:17" s="190" customFormat="1" ht="15" customHeight="1" x14ac:dyDescent="0.25">
      <c r="B89" s="230"/>
      <c r="D89" s="220">
        <v>43182</v>
      </c>
      <c r="E89" s="221">
        <v>772</v>
      </c>
      <c r="F89" s="243" t="s">
        <v>0</v>
      </c>
      <c r="G89" s="243" t="s">
        <v>0</v>
      </c>
      <c r="H89" s="221">
        <v>327.77199999999999</v>
      </c>
      <c r="I89" s="243" t="s">
        <v>0</v>
      </c>
      <c r="J89" s="243" t="s">
        <v>0</v>
      </c>
      <c r="K89" s="226">
        <v>-8.5000000000000006E-3</v>
      </c>
      <c r="L89" s="221">
        <v>8569.08</v>
      </c>
      <c r="M89" s="244" t="s">
        <v>0</v>
      </c>
      <c r="N89" s="244" t="s">
        <v>0</v>
      </c>
    </row>
    <row r="90" spans="1:17" s="208" customFormat="1" ht="15.75" x14ac:dyDescent="0.25">
      <c r="A90" s="193"/>
      <c r="B90" s="229"/>
      <c r="C90" s="190"/>
      <c r="D90" s="220">
        <v>43189</v>
      </c>
      <c r="E90" s="221">
        <v>783.5</v>
      </c>
      <c r="F90" s="243" t="s">
        <v>0</v>
      </c>
      <c r="G90" s="243" t="s">
        <v>0</v>
      </c>
      <c r="H90" s="221">
        <v>322.08999999999997</v>
      </c>
      <c r="I90" s="243" t="s">
        <v>0</v>
      </c>
      <c r="J90" s="243" t="s">
        <v>0</v>
      </c>
      <c r="K90" s="226">
        <v>-8.6E-3</v>
      </c>
      <c r="L90" s="221">
        <v>8740.9699999999993</v>
      </c>
      <c r="M90" s="244" t="s">
        <v>0</v>
      </c>
      <c r="N90" s="244" t="s">
        <v>0</v>
      </c>
      <c r="O90" s="217"/>
      <c r="Q90" s="210"/>
    </row>
    <row r="91" spans="1:17" s="208" customFormat="1" ht="15.75" x14ac:dyDescent="0.25">
      <c r="A91" s="193"/>
      <c r="B91" s="229"/>
      <c r="C91" s="190"/>
      <c r="D91" s="220">
        <v>43196</v>
      </c>
      <c r="E91" s="221">
        <v>781</v>
      </c>
      <c r="F91" s="243" t="s">
        <v>0</v>
      </c>
      <c r="G91" s="243" t="s">
        <v>0</v>
      </c>
      <c r="H91" s="221">
        <v>340.00900000000001</v>
      </c>
      <c r="I91" s="243" t="s">
        <v>0</v>
      </c>
      <c r="J91" s="243" t="s">
        <v>0</v>
      </c>
      <c r="K91" s="226">
        <v>-8.0000000000000002E-3</v>
      </c>
      <c r="L91" s="221">
        <v>8671.0400000000009</v>
      </c>
      <c r="M91" s="244" t="s">
        <v>0</v>
      </c>
      <c r="N91" s="244" t="s">
        <v>0</v>
      </c>
      <c r="O91" s="217"/>
      <c r="Q91" s="210"/>
    </row>
    <row r="92" spans="1:17" s="190" customFormat="1" x14ac:dyDescent="0.25">
      <c r="B92" s="230"/>
      <c r="D92" s="220">
        <v>43203</v>
      </c>
      <c r="E92" s="221">
        <v>775</v>
      </c>
      <c r="F92" s="243" t="s">
        <v>0</v>
      </c>
      <c r="G92" s="243" t="s">
        <v>0</v>
      </c>
      <c r="H92" s="221">
        <v>333.01600000000002</v>
      </c>
      <c r="I92" s="243" t="s">
        <v>0</v>
      </c>
      <c r="J92" s="243" t="s">
        <v>0</v>
      </c>
      <c r="K92" s="226">
        <v>-8.6E-3</v>
      </c>
      <c r="L92" s="221">
        <v>8776.17</v>
      </c>
      <c r="M92" s="244" t="s">
        <v>0</v>
      </c>
      <c r="N92" s="244" t="s">
        <v>0</v>
      </c>
    </row>
    <row r="93" spans="1:17" s="190" customFormat="1" ht="15" customHeight="1" x14ac:dyDescent="0.25">
      <c r="B93" s="230"/>
      <c r="D93" s="220">
        <v>43210</v>
      </c>
      <c r="E93" s="221">
        <v>783</v>
      </c>
      <c r="F93" s="243" t="s">
        <v>0</v>
      </c>
      <c r="G93" s="243" t="s">
        <v>0</v>
      </c>
      <c r="H93" s="221">
        <v>335.63799999999998</v>
      </c>
      <c r="I93" s="243" t="s">
        <v>0</v>
      </c>
      <c r="J93" s="243" t="s">
        <v>0</v>
      </c>
      <c r="K93" s="226">
        <v>-8.199999999999999E-3</v>
      </c>
      <c r="L93" s="221">
        <v>8807.7999999999993</v>
      </c>
      <c r="M93" s="244" t="s">
        <v>0</v>
      </c>
      <c r="N93" s="244" t="s">
        <v>0</v>
      </c>
    </row>
    <row r="94" spans="1:17" s="208" customFormat="1" ht="15.75" x14ac:dyDescent="0.25">
      <c r="A94" s="193"/>
      <c r="B94" s="229"/>
      <c r="C94" s="190"/>
      <c r="D94" s="220">
        <v>43217</v>
      </c>
      <c r="E94" s="221">
        <v>802</v>
      </c>
      <c r="F94" s="243" t="s">
        <v>0</v>
      </c>
      <c r="G94" s="243" t="s">
        <v>0</v>
      </c>
      <c r="H94" s="221">
        <v>341.32</v>
      </c>
      <c r="I94" s="243" t="s">
        <v>0</v>
      </c>
      <c r="J94" s="243" t="s">
        <v>0</v>
      </c>
      <c r="K94" s="226">
        <v>-8.5000000000000006E-3</v>
      </c>
      <c r="L94" s="221">
        <v>8843.02</v>
      </c>
      <c r="M94" s="244" t="s">
        <v>0</v>
      </c>
      <c r="N94" s="244" t="s">
        <v>0</v>
      </c>
      <c r="O94" s="217"/>
      <c r="Q94" s="210"/>
    </row>
    <row r="95" spans="1:17" s="208" customFormat="1" ht="15.75" x14ac:dyDescent="0.25">
      <c r="A95" s="193"/>
      <c r="B95" s="229"/>
      <c r="C95" s="190"/>
      <c r="D95" s="220">
        <v>43224</v>
      </c>
      <c r="E95" s="221">
        <v>810.5</v>
      </c>
      <c r="F95" s="243" t="s">
        <v>0</v>
      </c>
      <c r="G95" s="243" t="s">
        <v>0</v>
      </c>
      <c r="H95" s="221">
        <v>329.08300000000003</v>
      </c>
      <c r="I95" s="243" t="s">
        <v>0</v>
      </c>
      <c r="J95" s="243" t="s">
        <v>0</v>
      </c>
      <c r="K95" s="226">
        <v>-8.199999999999999E-3</v>
      </c>
      <c r="L95" s="221">
        <v>8903.83</v>
      </c>
      <c r="M95" s="244" t="s">
        <v>0</v>
      </c>
      <c r="N95" s="244" t="s">
        <v>0</v>
      </c>
      <c r="O95" s="217"/>
      <c r="Q95" s="210"/>
    </row>
    <row r="96" spans="1:17" s="190" customFormat="1" x14ac:dyDescent="0.25">
      <c r="B96" s="230"/>
      <c r="D96" s="220">
        <v>43231</v>
      </c>
      <c r="E96" s="221">
        <v>832</v>
      </c>
      <c r="F96" s="243" t="s">
        <v>0</v>
      </c>
      <c r="G96" s="243" t="s">
        <v>0</v>
      </c>
      <c r="H96" s="221">
        <v>335.20100000000002</v>
      </c>
      <c r="I96" s="243" t="s">
        <v>0</v>
      </c>
      <c r="J96" s="243" t="s">
        <v>0</v>
      </c>
      <c r="K96" s="226">
        <v>-8.0000000000000002E-3</v>
      </c>
      <c r="L96" s="221">
        <v>8993.51</v>
      </c>
      <c r="M96" s="244" t="s">
        <v>0</v>
      </c>
      <c r="N96" s="244" t="s">
        <v>0</v>
      </c>
    </row>
    <row r="97" spans="1:17" s="190" customFormat="1" ht="15" customHeight="1" x14ac:dyDescent="0.25">
      <c r="B97" s="230"/>
      <c r="D97" s="220">
        <v>43238</v>
      </c>
      <c r="E97" s="221">
        <v>838</v>
      </c>
      <c r="F97" s="243" t="s">
        <v>0</v>
      </c>
      <c r="G97" s="243" t="s">
        <v>0</v>
      </c>
      <c r="H97" s="221">
        <v>342.19400000000002</v>
      </c>
      <c r="I97" s="243" t="s">
        <v>0</v>
      </c>
      <c r="J97" s="243" t="s">
        <v>0</v>
      </c>
      <c r="K97" s="226">
        <v>-8.0000000000000002E-3</v>
      </c>
      <c r="L97" s="221">
        <v>8940.4599999999991</v>
      </c>
      <c r="M97" s="244" t="s">
        <v>0</v>
      </c>
      <c r="N97" s="244" t="s">
        <v>0</v>
      </c>
    </row>
    <row r="98" spans="1:17" s="208" customFormat="1" ht="15.75" x14ac:dyDescent="0.25">
      <c r="A98" s="193"/>
      <c r="B98" s="229"/>
      <c r="C98" s="190"/>
      <c r="D98" s="220">
        <v>43245</v>
      </c>
      <c r="E98" s="221">
        <v>856</v>
      </c>
      <c r="F98" s="243" t="s">
        <v>0</v>
      </c>
      <c r="G98" s="243" t="s">
        <v>0</v>
      </c>
      <c r="H98" s="221">
        <v>355.74200000000002</v>
      </c>
      <c r="I98" s="243" t="s">
        <v>0</v>
      </c>
      <c r="J98" s="243" t="s">
        <v>0</v>
      </c>
      <c r="K98" s="226">
        <v>-8.5000000000000006E-3</v>
      </c>
      <c r="L98" s="221">
        <v>8759.08</v>
      </c>
      <c r="M98" s="244" t="s">
        <v>0</v>
      </c>
      <c r="N98" s="244" t="s">
        <v>0</v>
      </c>
      <c r="O98" s="217"/>
      <c r="Q98" s="210"/>
    </row>
    <row r="99" spans="1:17" s="208" customFormat="1" ht="15.75" x14ac:dyDescent="0.25">
      <c r="A99" s="193"/>
      <c r="B99" s="229"/>
      <c r="C99" s="190"/>
      <c r="D99" s="220">
        <v>43252</v>
      </c>
      <c r="E99" s="221">
        <v>849</v>
      </c>
      <c r="F99" s="243" t="s">
        <v>0</v>
      </c>
      <c r="G99" s="243" t="s">
        <v>0</v>
      </c>
      <c r="H99" s="221">
        <v>322</v>
      </c>
      <c r="I99" s="243" t="s">
        <v>0</v>
      </c>
      <c r="J99" s="243" t="s">
        <v>0</v>
      </c>
      <c r="K99" s="226">
        <v>-9.4999999999999998E-3</v>
      </c>
      <c r="L99" s="221">
        <v>8618.5400000000009</v>
      </c>
      <c r="M99" s="244" t="s">
        <v>0</v>
      </c>
      <c r="N99" s="244" t="s">
        <v>0</v>
      </c>
      <c r="O99" s="217"/>
      <c r="Q99" s="210"/>
    </row>
    <row r="100" spans="1:17" s="190" customFormat="1" x14ac:dyDescent="0.25">
      <c r="B100" s="230"/>
      <c r="D100" s="220">
        <v>43259</v>
      </c>
      <c r="E100" s="221">
        <v>841.5</v>
      </c>
      <c r="F100" s="243" t="s">
        <v>0</v>
      </c>
      <c r="G100" s="243" t="s">
        <v>0</v>
      </c>
      <c r="H100" s="221">
        <v>321.5</v>
      </c>
      <c r="I100" s="243" t="s">
        <v>0</v>
      </c>
      <c r="J100" s="243" t="s">
        <v>0</v>
      </c>
      <c r="K100" s="226">
        <v>-8.5000000000000006E-3</v>
      </c>
      <c r="L100" s="221">
        <v>8512.06</v>
      </c>
      <c r="M100" s="244" t="s">
        <v>0</v>
      </c>
      <c r="N100" s="244" t="s">
        <v>0</v>
      </c>
    </row>
    <row r="101" spans="1:17" s="190" customFormat="1" ht="15" customHeight="1" x14ac:dyDescent="0.25">
      <c r="B101" s="230"/>
      <c r="D101" s="220">
        <v>43266</v>
      </c>
      <c r="E101" s="221">
        <v>837</v>
      </c>
      <c r="F101" s="243" t="s">
        <v>0</v>
      </c>
      <c r="G101" s="243" t="s">
        <v>0</v>
      </c>
      <c r="H101" s="221">
        <v>325.5</v>
      </c>
      <c r="I101" s="243" t="s">
        <v>0</v>
      </c>
      <c r="J101" s="243" t="s">
        <v>0</v>
      </c>
      <c r="K101" s="226">
        <v>-9.4999999999999998E-3</v>
      </c>
      <c r="L101" s="221">
        <v>8642.6</v>
      </c>
      <c r="M101" s="244" t="s">
        <v>0</v>
      </c>
      <c r="N101" s="244" t="s">
        <v>0</v>
      </c>
    </row>
    <row r="102" spans="1:17" s="208" customFormat="1" ht="15.75" x14ac:dyDescent="0.25">
      <c r="A102" s="193"/>
      <c r="B102" s="229"/>
      <c r="C102" s="190"/>
      <c r="D102" s="220">
        <v>43273</v>
      </c>
      <c r="E102" s="221">
        <v>844</v>
      </c>
      <c r="F102" s="243" t="s">
        <v>0</v>
      </c>
      <c r="G102" s="243" t="s">
        <v>0</v>
      </c>
      <c r="H102" s="221">
        <v>317.5</v>
      </c>
      <c r="I102" s="243" t="s">
        <v>0</v>
      </c>
      <c r="J102" s="243" t="s">
        <v>0</v>
      </c>
      <c r="K102" s="226">
        <v>-9.0000000000000011E-3</v>
      </c>
      <c r="L102" s="221">
        <v>8616.56</v>
      </c>
      <c r="M102" s="244" t="s">
        <v>0</v>
      </c>
      <c r="N102" s="244" t="s">
        <v>0</v>
      </c>
      <c r="O102" s="217"/>
      <c r="Q102" s="210"/>
    </row>
    <row r="103" spans="1:17" s="208" customFormat="1" ht="15.75" x14ac:dyDescent="0.25">
      <c r="A103" s="193"/>
      <c r="B103" s="229"/>
      <c r="C103" s="190"/>
      <c r="D103" s="220">
        <v>43280</v>
      </c>
      <c r="E103" s="221">
        <v>845</v>
      </c>
      <c r="F103" s="243" t="s">
        <v>0</v>
      </c>
      <c r="G103" s="243" t="s">
        <v>0</v>
      </c>
      <c r="H103" s="221">
        <v>317.5</v>
      </c>
      <c r="I103" s="243" t="s">
        <v>0</v>
      </c>
      <c r="J103" s="243" t="s">
        <v>0</v>
      </c>
      <c r="K103" s="226">
        <v>-8.5000000000000006E-3</v>
      </c>
      <c r="L103" s="221">
        <v>8609.2999999999993</v>
      </c>
      <c r="M103" s="244" t="s">
        <v>0</v>
      </c>
      <c r="N103" s="244" t="s">
        <v>0</v>
      </c>
      <c r="O103" s="217"/>
      <c r="Q103" s="210"/>
    </row>
    <row r="104" spans="1:17" s="190" customFormat="1" x14ac:dyDescent="0.25">
      <c r="B104" s="230"/>
      <c r="D104" s="220">
        <v>43287</v>
      </c>
      <c r="E104" s="221">
        <v>846.5</v>
      </c>
      <c r="F104" s="243" t="s">
        <v>0</v>
      </c>
      <c r="G104" s="243" t="s">
        <v>0</v>
      </c>
      <c r="H104" s="221">
        <v>317.5</v>
      </c>
      <c r="I104" s="243" t="s">
        <v>0</v>
      </c>
      <c r="J104" s="243" t="s">
        <v>0</v>
      </c>
      <c r="K104" s="226">
        <v>-8.3000000000000001E-3</v>
      </c>
      <c r="L104" s="221">
        <v>8697.42</v>
      </c>
      <c r="M104" s="244" t="s">
        <v>0</v>
      </c>
      <c r="N104" s="244" t="s">
        <v>0</v>
      </c>
    </row>
    <row r="105" spans="1:17" s="190" customFormat="1" ht="15" customHeight="1" x14ac:dyDescent="0.25">
      <c r="B105" s="230"/>
      <c r="D105" s="220">
        <v>43294</v>
      </c>
      <c r="E105" s="221">
        <v>867.5</v>
      </c>
      <c r="F105" s="243" t="s">
        <v>0</v>
      </c>
      <c r="G105" s="243" t="s">
        <v>0</v>
      </c>
      <c r="H105" s="221">
        <v>315.5</v>
      </c>
      <c r="I105" s="243" t="s">
        <v>0</v>
      </c>
      <c r="J105" s="243" t="s">
        <v>0</v>
      </c>
      <c r="K105" s="226">
        <v>-8.8000000000000005E-3</v>
      </c>
      <c r="L105" s="221">
        <v>8861.0499999999993</v>
      </c>
      <c r="M105" s="244" t="s">
        <v>0</v>
      </c>
      <c r="N105" s="244" t="s">
        <v>0</v>
      </c>
    </row>
    <row r="106" spans="1:17" s="208" customFormat="1" ht="15.75" x14ac:dyDescent="0.25">
      <c r="A106" s="193"/>
      <c r="B106" s="229"/>
      <c r="C106" s="190"/>
      <c r="D106" s="220">
        <v>43301</v>
      </c>
      <c r="E106" s="221">
        <v>840</v>
      </c>
      <c r="F106" s="243" t="s">
        <v>0</v>
      </c>
      <c r="G106" s="243" t="s">
        <v>0</v>
      </c>
      <c r="H106" s="221">
        <v>280</v>
      </c>
      <c r="I106" s="243" t="s">
        <v>0</v>
      </c>
      <c r="J106" s="243" t="s">
        <v>0</v>
      </c>
      <c r="K106" s="226">
        <v>-8.5000000000000006E-3</v>
      </c>
      <c r="L106" s="221">
        <v>8991.34</v>
      </c>
      <c r="M106" s="244" t="s">
        <v>0</v>
      </c>
      <c r="N106" s="244" t="s">
        <v>0</v>
      </c>
      <c r="O106" s="217"/>
      <c r="Q106" s="210"/>
    </row>
    <row r="107" spans="1:17" s="208" customFormat="1" ht="15.75" x14ac:dyDescent="0.25">
      <c r="A107" s="193"/>
      <c r="B107" s="229"/>
      <c r="C107" s="190"/>
      <c r="D107" s="220">
        <v>43308</v>
      </c>
      <c r="E107" s="221">
        <v>821</v>
      </c>
      <c r="F107" s="243" t="s">
        <v>0</v>
      </c>
      <c r="G107" s="243" t="s">
        <v>0</v>
      </c>
      <c r="H107" s="221">
        <v>283.5</v>
      </c>
      <c r="I107" s="243" t="s">
        <v>0</v>
      </c>
      <c r="J107" s="243" t="s">
        <v>0</v>
      </c>
      <c r="K107" s="226">
        <v>-8.0000000000000002E-3</v>
      </c>
      <c r="L107" s="221">
        <v>9173.2000000000007</v>
      </c>
      <c r="M107" s="244" t="s">
        <v>0</v>
      </c>
      <c r="N107" s="244" t="s">
        <v>0</v>
      </c>
      <c r="O107" s="217"/>
      <c r="Q107" s="210"/>
    </row>
    <row r="108" spans="1:17" s="190" customFormat="1" x14ac:dyDescent="0.25">
      <c r="B108" s="230"/>
      <c r="D108" s="220">
        <v>43315</v>
      </c>
      <c r="E108" s="221">
        <v>820</v>
      </c>
      <c r="F108" s="243" t="s">
        <v>0</v>
      </c>
      <c r="G108" s="243" t="s">
        <v>0</v>
      </c>
      <c r="H108" s="221">
        <v>286</v>
      </c>
      <c r="I108" s="243" t="s">
        <v>0</v>
      </c>
      <c r="J108" s="243" t="s">
        <v>0</v>
      </c>
      <c r="K108" s="226">
        <v>-8.0000000000000002E-3</v>
      </c>
      <c r="L108" s="221">
        <v>9158</v>
      </c>
      <c r="M108" s="244" t="s">
        <v>0</v>
      </c>
      <c r="N108" s="244" t="s">
        <v>0</v>
      </c>
    </row>
    <row r="109" spans="1:17" s="190" customFormat="1" ht="15" customHeight="1" x14ac:dyDescent="0.25">
      <c r="B109" s="230"/>
      <c r="D109" s="220">
        <v>43322</v>
      </c>
      <c r="E109" s="221">
        <v>816</v>
      </c>
      <c r="F109" s="243" t="s">
        <v>0</v>
      </c>
      <c r="G109" s="243" t="s">
        <v>0</v>
      </c>
      <c r="H109" s="221">
        <v>292</v>
      </c>
      <c r="I109" s="243" t="s">
        <v>0</v>
      </c>
      <c r="J109" s="243" t="s">
        <v>0</v>
      </c>
      <c r="K109" s="226">
        <v>-8.3000000000000001E-3</v>
      </c>
      <c r="L109" s="221">
        <v>9031.33</v>
      </c>
      <c r="M109" s="244" t="s">
        <v>0</v>
      </c>
      <c r="N109" s="244" t="s">
        <v>0</v>
      </c>
    </row>
    <row r="110" spans="1:17" s="208" customFormat="1" ht="15.75" x14ac:dyDescent="0.25">
      <c r="A110" s="193"/>
      <c r="B110" s="229"/>
      <c r="C110" s="190"/>
      <c r="D110" s="220">
        <v>43329</v>
      </c>
      <c r="E110" s="221">
        <v>808.5</v>
      </c>
      <c r="F110" s="243" t="s">
        <v>0</v>
      </c>
      <c r="G110" s="243" t="s">
        <v>0</v>
      </c>
      <c r="H110" s="221">
        <v>296</v>
      </c>
      <c r="I110" s="243" t="s">
        <v>0</v>
      </c>
      <c r="J110" s="243" t="s">
        <v>0</v>
      </c>
      <c r="K110" s="226">
        <v>-8.5000000000000006E-3</v>
      </c>
      <c r="L110" s="221">
        <v>9003.91</v>
      </c>
      <c r="M110" s="244" t="s">
        <v>0</v>
      </c>
      <c r="N110" s="244" t="s">
        <v>0</v>
      </c>
      <c r="O110" s="217"/>
      <c r="Q110" s="210"/>
    </row>
    <row r="111" spans="1:17" s="208" customFormat="1" ht="15.75" x14ac:dyDescent="0.25">
      <c r="A111" s="193"/>
      <c r="B111" s="229"/>
      <c r="C111" s="190"/>
      <c r="D111" s="220">
        <v>43336</v>
      </c>
      <c r="E111" s="221">
        <v>815.5</v>
      </c>
      <c r="F111" s="243" t="s">
        <v>0</v>
      </c>
      <c r="G111" s="243" t="s">
        <v>0</v>
      </c>
      <c r="H111" s="221">
        <v>295.5</v>
      </c>
      <c r="I111" s="243" t="s">
        <v>0</v>
      </c>
      <c r="J111" s="243" t="s">
        <v>0</v>
      </c>
      <c r="K111" s="226">
        <v>-8.8999999999999999E-3</v>
      </c>
      <c r="L111" s="221">
        <v>9052.9</v>
      </c>
      <c r="M111" s="244" t="s">
        <v>0</v>
      </c>
      <c r="N111" s="244" t="s">
        <v>0</v>
      </c>
      <c r="O111" s="217"/>
      <c r="Q111" s="210"/>
    </row>
    <row r="112" spans="1:17" s="190" customFormat="1" ht="15.75" x14ac:dyDescent="0.25">
      <c r="B112" s="229"/>
      <c r="D112" s="220">
        <v>43343</v>
      </c>
      <c r="E112" s="221">
        <v>740</v>
      </c>
      <c r="F112" s="243" t="s">
        <v>0</v>
      </c>
      <c r="G112" s="243" t="s">
        <v>0</v>
      </c>
      <c r="H112" s="221">
        <v>301</v>
      </c>
      <c r="I112" s="243" t="s">
        <v>0</v>
      </c>
      <c r="J112" s="243" t="s">
        <v>0</v>
      </c>
      <c r="K112" s="226">
        <v>-8.3000000000000001E-3</v>
      </c>
      <c r="L112" s="221">
        <v>8973.56</v>
      </c>
      <c r="M112" s="244" t="s">
        <v>0</v>
      </c>
      <c r="N112" s="244" t="s">
        <v>0</v>
      </c>
    </row>
    <row r="113" spans="1:17" s="190" customFormat="1" ht="15" customHeight="1" x14ac:dyDescent="0.25">
      <c r="B113" s="229"/>
      <c r="D113" s="220">
        <v>43350</v>
      </c>
      <c r="E113" s="221">
        <v>734.5</v>
      </c>
      <c r="F113" s="243" t="s">
        <v>0</v>
      </c>
      <c r="G113" s="243" t="s">
        <v>0</v>
      </c>
      <c r="H113" s="221">
        <v>305</v>
      </c>
      <c r="I113" s="243" t="s">
        <v>0</v>
      </c>
      <c r="J113" s="243" t="s">
        <v>0</v>
      </c>
      <c r="K113" s="226">
        <v>-8.3000000000000001E-3</v>
      </c>
      <c r="L113" s="221">
        <v>8843.11</v>
      </c>
      <c r="M113" s="244" t="s">
        <v>0</v>
      </c>
      <c r="N113" s="244" t="s">
        <v>0</v>
      </c>
    </row>
    <row r="114" spans="1:17" s="208" customFormat="1" ht="15.75" x14ac:dyDescent="0.25">
      <c r="A114" s="193"/>
      <c r="B114" s="229"/>
      <c r="C114" s="190"/>
      <c r="D114" s="220">
        <v>43357</v>
      </c>
      <c r="E114" s="221">
        <v>741</v>
      </c>
      <c r="F114" s="243" t="s">
        <v>0</v>
      </c>
      <c r="G114" s="243" t="s">
        <v>0</v>
      </c>
      <c r="H114" s="221">
        <v>311</v>
      </c>
      <c r="I114" s="243" t="s">
        <v>0</v>
      </c>
      <c r="J114" s="243" t="s">
        <v>0</v>
      </c>
      <c r="K114" s="226">
        <v>-8.5000000000000006E-3</v>
      </c>
      <c r="L114" s="221">
        <v>8970</v>
      </c>
      <c r="M114" s="244" t="s">
        <v>0</v>
      </c>
      <c r="N114" s="244" t="s">
        <v>0</v>
      </c>
      <c r="O114" s="217"/>
      <c r="Q114" s="210"/>
    </row>
    <row r="115" spans="1:17" s="208" customFormat="1" ht="15.75" x14ac:dyDescent="0.25">
      <c r="A115" s="193"/>
      <c r="B115" s="229"/>
      <c r="C115" s="190"/>
      <c r="D115" s="220">
        <v>43364</v>
      </c>
      <c r="E115" s="221">
        <v>729.5</v>
      </c>
      <c r="F115" s="243" t="s">
        <v>0</v>
      </c>
      <c r="G115" s="243" t="s">
        <v>0</v>
      </c>
      <c r="H115" s="221">
        <v>315</v>
      </c>
      <c r="I115" s="243" t="s">
        <v>0</v>
      </c>
      <c r="J115" s="243" t="s">
        <v>0</v>
      </c>
      <c r="K115" s="226">
        <v>-8.3000000000000001E-3</v>
      </c>
      <c r="L115" s="221">
        <v>8995.3799999999992</v>
      </c>
      <c r="M115" s="244" t="s">
        <v>0</v>
      </c>
      <c r="N115" s="244" t="s">
        <v>0</v>
      </c>
      <c r="O115" s="217"/>
      <c r="Q115" s="210"/>
    </row>
    <row r="116" spans="1:17" s="208" customFormat="1" ht="15.75" x14ac:dyDescent="0.25">
      <c r="A116" s="193"/>
      <c r="B116" s="229"/>
      <c r="C116" s="190"/>
      <c r="D116" s="220">
        <v>43371</v>
      </c>
      <c r="E116" s="221">
        <v>732.5</v>
      </c>
      <c r="F116" s="243" t="s">
        <v>0</v>
      </c>
      <c r="G116" s="243" t="s">
        <v>0</v>
      </c>
      <c r="H116" s="221">
        <v>312</v>
      </c>
      <c r="I116" s="243" t="s">
        <v>0</v>
      </c>
      <c r="J116" s="243" t="s">
        <v>0</v>
      </c>
      <c r="K116" s="226">
        <v>-7.8000000000000005E-3</v>
      </c>
      <c r="L116" s="221">
        <v>9087.99</v>
      </c>
      <c r="M116" s="243" t="s">
        <v>0</v>
      </c>
      <c r="N116" s="243" t="s">
        <v>0</v>
      </c>
      <c r="O116" s="217"/>
      <c r="Q116" s="210"/>
    </row>
    <row r="117" spans="1:17" s="190" customFormat="1" ht="15" customHeight="1" x14ac:dyDescent="0.25">
      <c r="B117" s="230"/>
      <c r="D117" s="231"/>
      <c r="E117" s="208"/>
      <c r="F117" s="210"/>
      <c r="G117" s="210"/>
      <c r="H117" s="208"/>
      <c r="I117" s="210"/>
      <c r="J117" s="210"/>
      <c r="K117" s="232"/>
    </row>
    <row r="118" spans="1:17" s="208" customFormat="1" ht="15.75" x14ac:dyDescent="0.25">
      <c r="A118" s="193"/>
      <c r="B118" s="229"/>
      <c r="C118" s="190"/>
      <c r="D118" s="275" t="s">
        <v>12</v>
      </c>
      <c r="E118" s="275"/>
      <c r="F118" s="275"/>
      <c r="G118" s="275"/>
      <c r="H118" s="275"/>
      <c r="I118" s="275"/>
      <c r="J118" s="233"/>
      <c r="K118" s="234"/>
      <c r="L118" s="214"/>
      <c r="M118" s="215"/>
      <c r="N118" s="215"/>
      <c r="Q118" s="210"/>
    </row>
    <row r="119" spans="1:17" s="208" customFormat="1" ht="16.5" customHeight="1" x14ac:dyDescent="0.25">
      <c r="A119" s="193"/>
      <c r="B119" s="229"/>
      <c r="C119" s="190"/>
      <c r="D119" s="273" t="s">
        <v>24</v>
      </c>
      <c r="E119" s="273"/>
      <c r="F119" s="273"/>
      <c r="G119" s="273"/>
      <c r="H119" s="273"/>
      <c r="I119" s="273"/>
      <c r="J119" s="190"/>
      <c r="K119" s="235"/>
      <c r="L119" s="217"/>
      <c r="M119" s="210"/>
      <c r="N119" s="210"/>
      <c r="Q119" s="210"/>
    </row>
    <row r="120" spans="1:17" s="190" customFormat="1" x14ac:dyDescent="0.25">
      <c r="B120" s="230"/>
      <c r="D120" s="274"/>
      <c r="E120" s="274"/>
      <c r="F120" s="274"/>
      <c r="G120" s="274"/>
      <c r="H120" s="274"/>
      <c r="I120" s="274"/>
      <c r="J120" s="223"/>
      <c r="K120" s="235"/>
    </row>
    <row r="121" spans="1:17" s="190" customFormat="1" ht="15" customHeight="1" x14ac:dyDescent="0.25">
      <c r="B121" s="230"/>
      <c r="D121" s="220"/>
      <c r="E121" s="217"/>
      <c r="F121" s="223"/>
      <c r="G121" s="223"/>
      <c r="H121" s="217"/>
      <c r="I121" s="223"/>
      <c r="J121" s="223"/>
      <c r="K121" s="235"/>
    </row>
    <row r="122" spans="1:17" s="208" customFormat="1" ht="15.75" x14ac:dyDescent="0.25">
      <c r="A122" s="193"/>
      <c r="B122" s="229"/>
      <c r="C122" s="190"/>
      <c r="D122" s="220"/>
      <c r="E122" s="190"/>
      <c r="F122" s="190"/>
      <c r="G122" s="190"/>
      <c r="H122" s="190"/>
      <c r="I122" s="190"/>
      <c r="J122" s="217" t="s">
        <v>23</v>
      </c>
      <c r="L122" s="245" t="s">
        <v>0</v>
      </c>
      <c r="M122" s="210"/>
      <c r="N122" s="210"/>
      <c r="Q122" s="210"/>
    </row>
    <row r="123" spans="1:17" s="208" customFormat="1" ht="15.75" x14ac:dyDescent="0.25">
      <c r="A123" s="193"/>
      <c r="B123" s="229"/>
      <c r="C123" s="190"/>
      <c r="D123" s="220"/>
      <c r="E123" s="223"/>
      <c r="F123" s="190"/>
      <c r="G123" s="190"/>
      <c r="H123" s="223"/>
      <c r="I123" s="190"/>
      <c r="J123" s="217" t="s">
        <v>22</v>
      </c>
      <c r="L123" s="245" t="s">
        <v>0</v>
      </c>
      <c r="M123" s="210"/>
      <c r="N123" s="210"/>
      <c r="Q123" s="210"/>
    </row>
    <row r="124" spans="1:17" s="190" customFormat="1" ht="15.75" x14ac:dyDescent="0.25">
      <c r="B124" s="229"/>
      <c r="D124" s="220"/>
      <c r="E124" s="217"/>
      <c r="F124" s="223"/>
      <c r="G124" s="223"/>
      <c r="H124" s="217"/>
      <c r="I124" s="223"/>
      <c r="J124" s="223"/>
      <c r="L124" s="235"/>
    </row>
    <row r="125" spans="1:17" s="190" customFormat="1" ht="15" customHeight="1" x14ac:dyDescent="0.25">
      <c r="B125" s="229"/>
      <c r="D125" s="220"/>
      <c r="E125" s="217"/>
      <c r="F125" s="223"/>
      <c r="G125" s="223"/>
      <c r="H125" s="217"/>
      <c r="I125" s="223"/>
      <c r="J125" s="237" t="s">
        <v>21</v>
      </c>
      <c r="L125" s="243" t="s">
        <v>0</v>
      </c>
    </row>
    <row r="126" spans="1:17" s="208" customFormat="1" ht="15.75" x14ac:dyDescent="0.25">
      <c r="A126" s="193"/>
      <c r="B126" s="229"/>
      <c r="C126" s="190"/>
      <c r="D126" s="220"/>
      <c r="E126" s="217"/>
      <c r="F126" s="223"/>
      <c r="G126" s="223"/>
      <c r="H126" s="217"/>
      <c r="I126" s="223"/>
      <c r="J126" s="237" t="s">
        <v>20</v>
      </c>
      <c r="L126" s="243" t="s">
        <v>0</v>
      </c>
      <c r="M126" s="210"/>
      <c r="N126" s="210"/>
      <c r="Q126" s="210"/>
    </row>
    <row r="127" spans="1:17" s="208" customFormat="1" ht="15.75" x14ac:dyDescent="0.25">
      <c r="A127" s="193"/>
      <c r="B127" s="229"/>
      <c r="C127" s="190"/>
      <c r="D127" s="220"/>
      <c r="E127" s="217"/>
      <c r="F127" s="223"/>
      <c r="G127" s="223"/>
      <c r="H127" s="217"/>
      <c r="I127" s="223"/>
      <c r="J127" s="223"/>
      <c r="K127" s="235"/>
      <c r="L127" s="217"/>
      <c r="M127" s="210"/>
      <c r="N127" s="210"/>
      <c r="Q127" s="210"/>
    </row>
    <row r="128" spans="1:17" s="208" customFormat="1" ht="15.75" x14ac:dyDescent="0.25">
      <c r="A128" s="193"/>
      <c r="B128" s="229"/>
      <c r="C128" s="190"/>
      <c r="D128" s="220"/>
      <c r="E128" s="190"/>
      <c r="F128" s="190"/>
      <c r="G128" s="190"/>
      <c r="H128" s="190"/>
      <c r="I128" s="190"/>
      <c r="J128" s="238"/>
      <c r="K128" s="235"/>
      <c r="L128" s="217"/>
      <c r="M128" s="210"/>
      <c r="N128" s="210"/>
      <c r="Q128" s="210"/>
    </row>
    <row r="129" spans="1:17" s="190" customFormat="1" x14ac:dyDescent="0.25">
      <c r="B129" s="230"/>
      <c r="D129" s="220"/>
      <c r="K129" s="235"/>
    </row>
    <row r="130" spans="1:17" s="190" customFormat="1" ht="15" customHeight="1" x14ac:dyDescent="0.25">
      <c r="B130" s="230"/>
      <c r="D130" s="220"/>
      <c r="E130" s="217"/>
      <c r="F130" s="223"/>
      <c r="G130" s="223"/>
      <c r="H130" s="217"/>
      <c r="I130" s="223"/>
      <c r="J130" s="223"/>
      <c r="K130" s="235"/>
    </row>
    <row r="131" spans="1:17" s="208" customFormat="1" ht="15.75" x14ac:dyDescent="0.25">
      <c r="A131" s="193"/>
      <c r="B131" s="229"/>
      <c r="C131" s="190"/>
      <c r="D131" s="220"/>
      <c r="E131" s="217"/>
      <c r="F131" s="223"/>
      <c r="G131" s="223"/>
      <c r="H131" s="217"/>
      <c r="I131" s="223"/>
      <c r="J131" s="223"/>
      <c r="K131" s="235"/>
      <c r="L131" s="217"/>
      <c r="M131" s="210"/>
      <c r="N131" s="210"/>
      <c r="Q131" s="210"/>
    </row>
    <row r="132" spans="1:17" s="208" customFormat="1" ht="15.75" x14ac:dyDescent="0.25">
      <c r="A132" s="193"/>
      <c r="B132" s="229"/>
      <c r="C132" s="190"/>
      <c r="D132" s="220"/>
      <c r="E132" s="190"/>
      <c r="F132" s="190"/>
      <c r="G132" s="190"/>
      <c r="H132" s="190"/>
      <c r="I132" s="190"/>
      <c r="J132" s="190"/>
      <c r="K132" s="235"/>
      <c r="L132" s="217"/>
      <c r="M132" s="210"/>
      <c r="N132" s="210"/>
      <c r="Q132" s="210"/>
    </row>
    <row r="133" spans="1:17" s="190" customFormat="1" x14ac:dyDescent="0.25">
      <c r="B133" s="230"/>
      <c r="D133" s="220"/>
      <c r="E133" s="223"/>
      <c r="H133" s="223"/>
      <c r="K133" s="235"/>
    </row>
    <row r="134" spans="1:17" s="190" customFormat="1" ht="15" customHeight="1" x14ac:dyDescent="0.25">
      <c r="B134" s="230"/>
      <c r="D134" s="220"/>
      <c r="E134" s="217"/>
      <c r="F134" s="223"/>
      <c r="G134" s="223"/>
      <c r="H134" s="217"/>
      <c r="I134" s="223"/>
      <c r="J134" s="223"/>
      <c r="K134" s="235"/>
    </row>
    <row r="135" spans="1:17" s="208" customFormat="1" ht="15.75" x14ac:dyDescent="0.25">
      <c r="A135" s="193"/>
      <c r="B135" s="229"/>
      <c r="C135" s="190"/>
      <c r="D135" s="220"/>
      <c r="E135" s="217"/>
      <c r="F135" s="223"/>
      <c r="G135" s="223"/>
      <c r="H135" s="217"/>
      <c r="I135" s="223"/>
      <c r="J135" s="223"/>
      <c r="K135" s="235"/>
      <c r="L135" s="217"/>
      <c r="M135" s="210"/>
      <c r="N135" s="210"/>
      <c r="Q135" s="210"/>
    </row>
    <row r="136" spans="1:17" s="208" customFormat="1" ht="15.75" x14ac:dyDescent="0.25">
      <c r="A136" s="193"/>
      <c r="B136" s="229"/>
      <c r="C136" s="190"/>
      <c r="D136" s="220"/>
      <c r="E136" s="217"/>
      <c r="F136" s="223"/>
      <c r="G136" s="223"/>
      <c r="H136" s="217"/>
      <c r="I136" s="223"/>
      <c r="J136" s="223"/>
      <c r="K136" s="235"/>
      <c r="L136" s="217"/>
      <c r="M136" s="210"/>
      <c r="N136" s="210"/>
      <c r="Q136" s="210"/>
    </row>
    <row r="137" spans="1:17" s="190" customFormat="1" ht="15.75" x14ac:dyDescent="0.25">
      <c r="B137" s="229"/>
      <c r="D137" s="220"/>
      <c r="E137" s="217"/>
      <c r="F137" s="223"/>
      <c r="G137" s="223"/>
      <c r="H137" s="217"/>
      <c r="I137" s="223"/>
      <c r="J137" s="223"/>
      <c r="K137" s="235"/>
    </row>
    <row r="138" spans="1:17" s="190" customFormat="1" ht="15" customHeight="1" x14ac:dyDescent="0.25">
      <c r="B138" s="229"/>
      <c r="D138" s="220"/>
      <c r="K138" s="235"/>
    </row>
    <row r="139" spans="1:17" s="208" customFormat="1" ht="15.75" x14ac:dyDescent="0.25">
      <c r="A139" s="193"/>
      <c r="B139" s="229"/>
      <c r="C139" s="190"/>
      <c r="D139" s="220"/>
      <c r="E139" s="190"/>
      <c r="F139" s="190"/>
      <c r="G139" s="190"/>
      <c r="H139" s="190"/>
      <c r="I139" s="190"/>
      <c r="J139" s="190"/>
      <c r="K139" s="235"/>
      <c r="L139" s="217"/>
      <c r="M139" s="210"/>
      <c r="N139" s="210"/>
      <c r="Q139" s="210"/>
    </row>
    <row r="140" spans="1:17" s="208" customFormat="1" ht="15.75" x14ac:dyDescent="0.25">
      <c r="A140" s="193"/>
      <c r="B140" s="229"/>
      <c r="C140" s="190"/>
      <c r="D140" s="220"/>
      <c r="E140" s="217"/>
      <c r="F140" s="223"/>
      <c r="G140" s="223"/>
      <c r="H140" s="217"/>
      <c r="I140" s="223"/>
      <c r="J140" s="223"/>
      <c r="K140" s="235"/>
      <c r="L140" s="217"/>
      <c r="M140" s="210"/>
      <c r="N140" s="210"/>
      <c r="Q140" s="210"/>
    </row>
    <row r="141" spans="1:17" s="208" customFormat="1" ht="15.75" x14ac:dyDescent="0.25">
      <c r="A141" s="193"/>
      <c r="B141" s="229"/>
      <c r="C141" s="190"/>
      <c r="D141" s="231"/>
      <c r="F141" s="210"/>
      <c r="G141" s="210"/>
      <c r="I141" s="210"/>
      <c r="J141" s="210"/>
      <c r="K141" s="232"/>
      <c r="M141" s="210"/>
      <c r="N141" s="210"/>
      <c r="Q141" s="210"/>
    </row>
    <row r="142" spans="1:17" s="190" customFormat="1" ht="15.75" x14ac:dyDescent="0.25">
      <c r="B142" s="230"/>
      <c r="D142" s="275" t="s">
        <v>19</v>
      </c>
      <c r="E142" s="275"/>
      <c r="F142" s="275"/>
      <c r="G142" s="275"/>
      <c r="H142" s="275"/>
      <c r="I142" s="275"/>
      <c r="J142" s="233"/>
      <c r="K142" s="234"/>
      <c r="L142" s="233"/>
      <c r="M142" s="233"/>
      <c r="N142" s="233"/>
    </row>
    <row r="143" spans="1:17" s="190" customFormat="1" ht="15" customHeight="1" x14ac:dyDescent="0.25">
      <c r="B143" s="230"/>
      <c r="D143" s="273" t="s">
        <v>18</v>
      </c>
      <c r="E143" s="273"/>
      <c r="F143" s="273"/>
      <c r="G143" s="273"/>
      <c r="H143" s="273"/>
      <c r="I143" s="273"/>
      <c r="K143" s="232"/>
    </row>
    <row r="144" spans="1:17" s="208" customFormat="1" ht="15.75" x14ac:dyDescent="0.25">
      <c r="A144" s="193"/>
      <c r="B144" s="229"/>
      <c r="C144" s="190"/>
      <c r="D144" s="274"/>
      <c r="E144" s="274"/>
      <c r="F144" s="274"/>
      <c r="G144" s="274"/>
      <c r="H144" s="274"/>
      <c r="I144" s="274"/>
      <c r="J144" s="210"/>
      <c r="K144" s="232"/>
      <c r="M144" s="210"/>
      <c r="N144" s="210"/>
      <c r="Q144" s="210"/>
    </row>
    <row r="145" spans="1:11" s="190" customFormat="1" x14ac:dyDescent="0.25">
      <c r="B145" s="230"/>
      <c r="D145" s="223" t="s">
        <v>79</v>
      </c>
      <c r="E145" s="235"/>
      <c r="F145" s="246" t="s">
        <v>0</v>
      </c>
      <c r="G145" s="235" t="s">
        <v>16</v>
      </c>
      <c r="H145" s="223"/>
      <c r="I145" s="223"/>
      <c r="J145" s="210"/>
      <c r="K145" s="232"/>
    </row>
    <row r="146" spans="1:11" s="190" customFormat="1" ht="15" customHeight="1" x14ac:dyDescent="0.25">
      <c r="B146" s="230"/>
      <c r="D146" s="223"/>
      <c r="E146" s="235"/>
      <c r="F146" s="223"/>
      <c r="G146" s="235"/>
      <c r="H146" s="223"/>
      <c r="I146" s="223"/>
      <c r="J146" s="210"/>
      <c r="K146" s="232"/>
    </row>
    <row r="147" spans="1:11" s="241" customFormat="1" x14ac:dyDescent="0.25">
      <c r="A147" s="240"/>
      <c r="B147" s="240"/>
      <c r="C147" s="240"/>
      <c r="E147" s="242"/>
      <c r="F147" s="242"/>
      <c r="G147" s="242"/>
      <c r="H147" s="242"/>
      <c r="I147" s="242"/>
      <c r="J147" s="242"/>
      <c r="K147" s="242"/>
    </row>
    <row r="148" spans="1:11" s="241" customFormat="1" x14ac:dyDescent="0.25">
      <c r="A148" s="240"/>
      <c r="B148" s="240"/>
      <c r="C148" s="240"/>
      <c r="E148" s="242"/>
      <c r="F148" s="242"/>
      <c r="G148" s="242"/>
      <c r="H148" s="242"/>
      <c r="I148" s="242"/>
      <c r="J148" s="242"/>
      <c r="K148" s="242"/>
    </row>
    <row r="149" spans="1:11" s="241" customFormat="1" x14ac:dyDescent="0.25">
      <c r="A149" s="240"/>
      <c r="B149" s="240"/>
      <c r="C149" s="240"/>
      <c r="E149" s="242"/>
      <c r="F149" s="242"/>
      <c r="G149" s="242"/>
      <c r="H149" s="242"/>
      <c r="I149" s="242"/>
      <c r="J149" s="242"/>
      <c r="K149" s="242"/>
    </row>
    <row r="150" spans="1:11" s="241" customFormat="1" x14ac:dyDescent="0.25">
      <c r="A150" s="240"/>
      <c r="B150" s="240"/>
      <c r="C150" s="240"/>
      <c r="E150" s="242"/>
      <c r="F150" s="242"/>
      <c r="G150" s="242"/>
      <c r="H150" s="242"/>
      <c r="I150" s="242"/>
      <c r="J150" s="242"/>
      <c r="K150" s="242"/>
    </row>
    <row r="151" spans="1:11" s="241" customFormat="1" x14ac:dyDescent="0.25">
      <c r="A151" s="240"/>
      <c r="B151" s="240"/>
      <c r="C151" s="240"/>
      <c r="E151" s="242"/>
      <c r="F151" s="242"/>
      <c r="G151" s="242"/>
      <c r="H151" s="242"/>
      <c r="I151" s="242"/>
      <c r="J151" s="242"/>
      <c r="K151" s="242"/>
    </row>
    <row r="152" spans="1:11" s="241" customFormat="1" x14ac:dyDescent="0.25">
      <c r="A152" s="240"/>
      <c r="B152" s="240"/>
      <c r="C152" s="240"/>
      <c r="E152" s="242"/>
      <c r="F152" s="242"/>
      <c r="G152" s="242"/>
      <c r="H152" s="242"/>
      <c r="I152" s="242"/>
      <c r="J152" s="242"/>
      <c r="K152" s="242"/>
    </row>
    <row r="153" spans="1:11" s="241" customFormat="1" x14ac:dyDescent="0.25">
      <c r="A153" s="240"/>
      <c r="B153" s="240"/>
      <c r="C153" s="240"/>
      <c r="E153" s="242"/>
      <c r="F153" s="242"/>
      <c r="G153" s="242"/>
      <c r="H153" s="242"/>
      <c r="I153" s="242"/>
      <c r="J153" s="242"/>
      <c r="K153" s="242"/>
    </row>
    <row r="154" spans="1:11" s="241" customFormat="1" x14ac:dyDescent="0.25">
      <c r="A154" s="240"/>
      <c r="B154" s="240"/>
      <c r="C154" s="240"/>
      <c r="E154" s="242"/>
      <c r="F154" s="242"/>
      <c r="G154" s="242"/>
      <c r="H154" s="242"/>
      <c r="I154" s="242"/>
      <c r="J154" s="242"/>
      <c r="K154" s="242"/>
    </row>
    <row r="155" spans="1:11" s="241" customFormat="1" x14ac:dyDescent="0.25">
      <c r="A155" s="240"/>
      <c r="B155" s="240"/>
      <c r="C155" s="240"/>
      <c r="E155" s="242"/>
      <c r="F155" s="242"/>
      <c r="G155" s="242"/>
      <c r="H155" s="242"/>
      <c r="I155" s="242"/>
      <c r="J155" s="242"/>
      <c r="K155" s="242"/>
    </row>
    <row r="156" spans="1:11" s="241" customFormat="1" x14ac:dyDescent="0.25">
      <c r="A156" s="240"/>
      <c r="B156" s="240"/>
      <c r="C156" s="240"/>
      <c r="E156" s="242"/>
      <c r="F156" s="242"/>
      <c r="G156" s="242"/>
      <c r="H156" s="242"/>
      <c r="I156" s="242"/>
      <c r="J156" s="242"/>
      <c r="K156" s="242"/>
    </row>
    <row r="157" spans="1:11" s="241" customFormat="1" x14ac:dyDescent="0.25">
      <c r="A157" s="240"/>
      <c r="B157" s="240"/>
      <c r="C157" s="240"/>
      <c r="E157" s="242"/>
      <c r="F157" s="242"/>
      <c r="G157" s="242"/>
      <c r="H157" s="242"/>
      <c r="I157" s="242"/>
      <c r="J157" s="242"/>
      <c r="K157" s="242"/>
    </row>
    <row r="158" spans="1:11" s="241" customFormat="1" x14ac:dyDescent="0.25">
      <c r="A158" s="240"/>
      <c r="B158" s="240"/>
      <c r="C158" s="240"/>
      <c r="E158" s="242"/>
      <c r="F158" s="242"/>
      <c r="G158" s="242"/>
      <c r="H158" s="242"/>
      <c r="I158" s="242"/>
      <c r="J158" s="242"/>
      <c r="K158" s="242"/>
    </row>
    <row r="159" spans="1:11" s="241" customFormat="1" x14ac:dyDescent="0.25">
      <c r="A159" s="240"/>
      <c r="B159" s="240"/>
      <c r="C159" s="240"/>
      <c r="E159" s="242"/>
      <c r="F159" s="242"/>
      <c r="G159" s="242"/>
      <c r="H159" s="242"/>
      <c r="I159" s="242"/>
      <c r="J159" s="242"/>
      <c r="K159" s="242"/>
    </row>
    <row r="160" spans="1:11" s="241" customFormat="1" x14ac:dyDescent="0.25">
      <c r="A160" s="240"/>
      <c r="B160" s="240"/>
      <c r="C160" s="240"/>
      <c r="E160" s="242"/>
      <c r="F160" s="242"/>
      <c r="G160" s="242"/>
      <c r="H160" s="242"/>
      <c r="I160" s="242"/>
      <c r="J160" s="242"/>
      <c r="K160" s="242"/>
    </row>
    <row r="161" spans="1:11" s="241" customFormat="1" x14ac:dyDescent="0.25">
      <c r="A161" s="240"/>
      <c r="B161" s="240"/>
      <c r="C161" s="240"/>
      <c r="E161" s="242"/>
      <c r="F161" s="242"/>
      <c r="G161" s="242"/>
      <c r="H161" s="242"/>
      <c r="I161" s="242"/>
      <c r="J161" s="242"/>
      <c r="K161" s="242"/>
    </row>
    <row r="162" spans="1:11" s="241" customFormat="1" x14ac:dyDescent="0.25">
      <c r="A162" s="240"/>
      <c r="B162" s="240"/>
      <c r="C162" s="240"/>
      <c r="E162" s="242"/>
      <c r="F162" s="242"/>
      <c r="G162" s="242"/>
      <c r="H162" s="242"/>
      <c r="I162" s="242"/>
      <c r="J162" s="242"/>
      <c r="K162" s="242"/>
    </row>
    <row r="163" spans="1:11" s="241" customFormat="1" x14ac:dyDescent="0.25">
      <c r="A163" s="240"/>
      <c r="B163" s="240"/>
      <c r="C163" s="240"/>
      <c r="E163" s="242"/>
      <c r="F163" s="242"/>
      <c r="G163" s="242"/>
      <c r="H163" s="242"/>
      <c r="I163" s="242"/>
      <c r="J163" s="242"/>
      <c r="K163" s="242"/>
    </row>
    <row r="164" spans="1:11" s="241" customFormat="1" x14ac:dyDescent="0.25">
      <c r="A164" s="240"/>
      <c r="B164" s="240"/>
      <c r="C164" s="240"/>
      <c r="E164" s="242"/>
      <c r="F164" s="242"/>
      <c r="G164" s="242"/>
      <c r="H164" s="242"/>
      <c r="I164" s="242"/>
      <c r="J164" s="242"/>
      <c r="K164" s="242"/>
    </row>
    <row r="165" spans="1:11" s="241" customFormat="1" x14ac:dyDescent="0.25">
      <c r="A165" s="240"/>
      <c r="B165" s="240"/>
      <c r="C165" s="240"/>
      <c r="E165" s="242"/>
      <c r="F165" s="242"/>
      <c r="G165" s="242"/>
      <c r="H165" s="242"/>
      <c r="I165" s="242"/>
      <c r="J165" s="242"/>
      <c r="K165" s="242"/>
    </row>
    <row r="166" spans="1:11" s="241" customFormat="1" x14ac:dyDescent="0.25">
      <c r="A166" s="240"/>
      <c r="B166" s="240"/>
      <c r="C166" s="240"/>
      <c r="E166" s="242"/>
      <c r="F166" s="242"/>
      <c r="G166" s="242"/>
      <c r="H166" s="242"/>
      <c r="I166" s="242"/>
      <c r="J166" s="242"/>
      <c r="K166" s="242"/>
    </row>
    <row r="167" spans="1:11" s="241" customFormat="1" x14ac:dyDescent="0.25">
      <c r="A167" s="240"/>
      <c r="B167" s="240"/>
      <c r="C167" s="240"/>
      <c r="E167" s="242"/>
      <c r="F167" s="242"/>
      <c r="G167" s="242"/>
      <c r="H167" s="242"/>
      <c r="I167" s="242"/>
      <c r="J167" s="242"/>
      <c r="K167" s="242"/>
    </row>
    <row r="168" spans="1:11" s="241" customFormat="1" x14ac:dyDescent="0.25">
      <c r="A168" s="240"/>
      <c r="B168" s="240"/>
      <c r="C168" s="240"/>
      <c r="E168" s="242"/>
      <c r="F168" s="242"/>
      <c r="G168" s="242"/>
      <c r="H168" s="242"/>
      <c r="I168" s="242"/>
      <c r="J168" s="242"/>
      <c r="K168" s="242"/>
    </row>
    <row r="169" spans="1:11" s="241" customFormat="1" x14ac:dyDescent="0.25">
      <c r="A169" s="240"/>
      <c r="B169" s="240"/>
      <c r="C169" s="240"/>
      <c r="E169" s="242"/>
      <c r="F169" s="242"/>
      <c r="G169" s="242"/>
      <c r="H169" s="242"/>
      <c r="I169" s="242"/>
      <c r="J169" s="242"/>
      <c r="K169" s="242"/>
    </row>
    <row r="170" spans="1:11" s="241" customFormat="1" x14ac:dyDescent="0.25">
      <c r="A170" s="240"/>
      <c r="B170" s="240"/>
      <c r="C170" s="240"/>
      <c r="E170" s="242"/>
      <c r="F170" s="242"/>
      <c r="G170" s="242"/>
      <c r="H170" s="242"/>
      <c r="I170" s="242"/>
      <c r="J170" s="242"/>
      <c r="K170" s="242"/>
    </row>
    <row r="171" spans="1:11" s="241" customFormat="1" x14ac:dyDescent="0.25">
      <c r="A171" s="240"/>
      <c r="B171" s="240"/>
      <c r="C171" s="240"/>
      <c r="E171" s="242"/>
      <c r="F171" s="242"/>
      <c r="G171" s="242"/>
      <c r="H171" s="242"/>
      <c r="I171" s="242"/>
      <c r="J171" s="242"/>
      <c r="K171" s="242"/>
    </row>
    <row r="172" spans="1:11" s="241" customFormat="1" x14ac:dyDescent="0.25">
      <c r="A172" s="240"/>
      <c r="B172" s="240"/>
      <c r="C172" s="240"/>
      <c r="E172" s="242"/>
      <c r="F172" s="242"/>
      <c r="G172" s="242"/>
      <c r="H172" s="242"/>
      <c r="I172" s="242"/>
      <c r="J172" s="242"/>
      <c r="K172" s="242"/>
    </row>
    <row r="173" spans="1:11" s="241" customFormat="1" x14ac:dyDescent="0.25">
      <c r="A173" s="240"/>
      <c r="B173" s="240"/>
      <c r="C173" s="240"/>
      <c r="E173" s="242"/>
      <c r="F173" s="242"/>
      <c r="G173" s="242"/>
      <c r="H173" s="242"/>
      <c r="I173" s="242"/>
      <c r="J173" s="242"/>
      <c r="K173" s="242"/>
    </row>
    <row r="174" spans="1:11" s="241" customFormat="1" x14ac:dyDescent="0.25">
      <c r="A174" s="240"/>
      <c r="B174" s="240"/>
      <c r="C174" s="240"/>
      <c r="E174" s="242"/>
      <c r="F174" s="242"/>
      <c r="G174" s="242"/>
      <c r="H174" s="242"/>
      <c r="I174" s="242"/>
      <c r="J174" s="242"/>
      <c r="K174" s="242"/>
    </row>
    <row r="175" spans="1:11" s="241" customFormat="1" x14ac:dyDescent="0.25">
      <c r="A175" s="240"/>
      <c r="B175" s="240"/>
      <c r="C175" s="240"/>
      <c r="E175" s="242"/>
      <c r="F175" s="242"/>
      <c r="G175" s="242"/>
      <c r="H175" s="242"/>
      <c r="I175" s="242"/>
      <c r="J175" s="242"/>
      <c r="K175" s="242"/>
    </row>
    <row r="176" spans="1:11" s="241" customFormat="1" x14ac:dyDescent="0.25">
      <c r="A176" s="240"/>
      <c r="B176" s="240"/>
      <c r="C176" s="240"/>
      <c r="E176" s="242"/>
      <c r="F176" s="242"/>
      <c r="G176" s="242"/>
      <c r="H176" s="242"/>
      <c r="I176" s="242"/>
      <c r="J176" s="242"/>
      <c r="K176" s="242"/>
    </row>
    <row r="177" spans="1:11" s="241" customFormat="1" x14ac:dyDescent="0.25">
      <c r="A177" s="240"/>
      <c r="B177" s="240"/>
      <c r="C177" s="240"/>
      <c r="E177" s="242"/>
      <c r="F177" s="242"/>
      <c r="G177" s="242"/>
      <c r="H177" s="242"/>
      <c r="I177" s="242"/>
      <c r="J177" s="242"/>
      <c r="K177" s="242"/>
    </row>
    <row r="178" spans="1:11" s="241" customFormat="1" x14ac:dyDescent="0.25">
      <c r="A178" s="240"/>
      <c r="B178" s="240"/>
      <c r="C178" s="240"/>
      <c r="E178" s="242"/>
      <c r="F178" s="242"/>
      <c r="G178" s="242"/>
      <c r="H178" s="242"/>
      <c r="I178" s="242"/>
      <c r="J178" s="242"/>
      <c r="K178" s="242"/>
    </row>
    <row r="179" spans="1:11" s="241" customFormat="1" x14ac:dyDescent="0.25">
      <c r="A179" s="240"/>
      <c r="B179" s="240"/>
      <c r="C179" s="240"/>
      <c r="E179" s="242"/>
      <c r="F179" s="242"/>
      <c r="G179" s="242"/>
      <c r="H179" s="242"/>
      <c r="I179" s="242"/>
      <c r="J179" s="242"/>
      <c r="K179" s="242"/>
    </row>
    <row r="180" spans="1:11" s="241" customFormat="1" x14ac:dyDescent="0.25">
      <c r="A180" s="240"/>
      <c r="B180" s="240"/>
      <c r="C180" s="240"/>
      <c r="E180" s="242"/>
      <c r="F180" s="242"/>
      <c r="G180" s="242"/>
      <c r="H180" s="242"/>
      <c r="I180" s="242"/>
      <c r="J180" s="242"/>
      <c r="K180" s="242"/>
    </row>
    <row r="181" spans="1:11" s="241" customFormat="1" x14ac:dyDescent="0.25">
      <c r="A181" s="240"/>
      <c r="B181" s="240"/>
      <c r="C181" s="240"/>
      <c r="E181" s="242"/>
      <c r="F181" s="242"/>
      <c r="G181" s="242"/>
      <c r="H181" s="242"/>
      <c r="I181" s="242"/>
      <c r="J181" s="242"/>
      <c r="K181" s="242"/>
    </row>
    <row r="182" spans="1:11" s="241" customFormat="1" x14ac:dyDescent="0.25">
      <c r="A182" s="240"/>
      <c r="B182" s="240"/>
      <c r="C182" s="240"/>
      <c r="E182" s="242"/>
      <c r="F182" s="242"/>
      <c r="G182" s="242"/>
      <c r="H182" s="242"/>
      <c r="I182" s="242"/>
      <c r="J182" s="242"/>
      <c r="K182" s="242"/>
    </row>
    <row r="183" spans="1:11" s="241" customFormat="1" x14ac:dyDescent="0.25">
      <c r="A183" s="240"/>
      <c r="B183" s="240"/>
      <c r="C183" s="240"/>
      <c r="E183" s="242"/>
      <c r="F183" s="242"/>
      <c r="G183" s="242"/>
      <c r="H183" s="242"/>
      <c r="I183" s="242"/>
      <c r="J183" s="242"/>
      <c r="K183" s="242"/>
    </row>
    <row r="184" spans="1:11" s="241" customFormat="1" x14ac:dyDescent="0.25">
      <c r="A184" s="240"/>
      <c r="B184" s="240"/>
      <c r="C184" s="240"/>
      <c r="E184" s="242"/>
      <c r="F184" s="242"/>
      <c r="G184" s="242"/>
      <c r="H184" s="242"/>
      <c r="I184" s="242"/>
      <c r="J184" s="242"/>
      <c r="K184" s="242"/>
    </row>
    <row r="185" spans="1:11" s="241" customFormat="1" x14ac:dyDescent="0.25">
      <c r="A185" s="240"/>
      <c r="B185" s="240"/>
      <c r="C185" s="240"/>
      <c r="E185" s="242"/>
      <c r="F185" s="242"/>
      <c r="G185" s="242"/>
      <c r="H185" s="242"/>
      <c r="I185" s="242"/>
      <c r="J185" s="242"/>
      <c r="K185" s="242"/>
    </row>
    <row r="186" spans="1:11" s="241" customFormat="1" x14ac:dyDescent="0.25">
      <c r="A186" s="240"/>
      <c r="B186" s="240"/>
      <c r="C186" s="240"/>
      <c r="E186" s="242"/>
      <c r="F186" s="242"/>
      <c r="G186" s="242"/>
      <c r="H186" s="242"/>
      <c r="I186" s="242"/>
      <c r="J186" s="242"/>
      <c r="K186" s="242"/>
    </row>
    <row r="187" spans="1:11" s="241" customFormat="1" x14ac:dyDescent="0.25">
      <c r="A187" s="240"/>
      <c r="B187" s="240"/>
      <c r="C187" s="240"/>
      <c r="E187" s="242"/>
      <c r="F187" s="242"/>
      <c r="G187" s="242"/>
      <c r="H187" s="242"/>
      <c r="I187" s="242"/>
      <c r="J187" s="242"/>
      <c r="K187" s="242"/>
    </row>
    <row r="188" spans="1:11" s="241" customFormat="1" x14ac:dyDescent="0.25">
      <c r="A188" s="240"/>
      <c r="B188" s="240"/>
      <c r="C188" s="240"/>
      <c r="E188" s="242"/>
      <c r="F188" s="242"/>
      <c r="G188" s="242"/>
      <c r="H188" s="242"/>
      <c r="I188" s="242"/>
      <c r="J188" s="242"/>
      <c r="K188" s="242"/>
    </row>
    <row r="189" spans="1:11" s="241" customFormat="1" x14ac:dyDescent="0.25">
      <c r="A189" s="240"/>
      <c r="B189" s="240"/>
      <c r="C189" s="240"/>
      <c r="E189" s="242"/>
      <c r="F189" s="242"/>
      <c r="G189" s="242"/>
      <c r="H189" s="242"/>
      <c r="I189" s="242"/>
      <c r="J189" s="242"/>
      <c r="K189" s="242"/>
    </row>
    <row r="190" spans="1:11" s="241" customFormat="1" x14ac:dyDescent="0.25">
      <c r="A190" s="240"/>
      <c r="B190" s="240"/>
      <c r="C190" s="240"/>
      <c r="E190" s="242"/>
      <c r="F190" s="242"/>
      <c r="G190" s="242"/>
      <c r="H190" s="242"/>
      <c r="I190" s="242"/>
      <c r="J190" s="242"/>
      <c r="K190" s="242"/>
    </row>
    <row r="191" spans="1:11" s="241" customFormat="1" x14ac:dyDescent="0.25">
      <c r="A191" s="240"/>
      <c r="B191" s="240"/>
      <c r="C191" s="240"/>
      <c r="E191" s="242"/>
      <c r="F191" s="242"/>
      <c r="G191" s="242"/>
      <c r="H191" s="242"/>
      <c r="I191" s="242"/>
      <c r="J191" s="242"/>
      <c r="K191" s="242"/>
    </row>
    <row r="192" spans="1:11" s="241" customFormat="1" x14ac:dyDescent="0.25">
      <c r="A192" s="240"/>
      <c r="B192" s="240"/>
      <c r="C192" s="240"/>
      <c r="E192" s="242"/>
      <c r="F192" s="242"/>
      <c r="G192" s="242"/>
      <c r="H192" s="242"/>
      <c r="I192" s="242"/>
      <c r="J192" s="242"/>
      <c r="K192" s="242"/>
    </row>
    <row r="193" spans="1:11" s="241" customFormat="1" x14ac:dyDescent="0.25">
      <c r="A193" s="240"/>
      <c r="B193" s="240"/>
      <c r="C193" s="240"/>
      <c r="E193" s="242"/>
      <c r="F193" s="242"/>
      <c r="G193" s="242"/>
      <c r="H193" s="242"/>
      <c r="I193" s="242"/>
      <c r="J193" s="242"/>
      <c r="K193" s="242"/>
    </row>
    <row r="194" spans="1:11" s="241" customFormat="1" x14ac:dyDescent="0.25">
      <c r="A194" s="240"/>
      <c r="B194" s="240"/>
      <c r="C194" s="240"/>
      <c r="E194" s="242"/>
      <c r="F194" s="242"/>
      <c r="G194" s="242"/>
      <c r="H194" s="242"/>
      <c r="I194" s="242"/>
      <c r="J194" s="242"/>
      <c r="K194" s="242"/>
    </row>
    <row r="195" spans="1:11" s="241" customFormat="1" x14ac:dyDescent="0.25">
      <c r="A195" s="240"/>
      <c r="B195" s="240"/>
      <c r="C195" s="240"/>
      <c r="E195" s="242"/>
      <c r="F195" s="242"/>
      <c r="G195" s="242"/>
      <c r="H195" s="242"/>
      <c r="I195" s="242"/>
      <c r="J195" s="242"/>
      <c r="K195" s="242"/>
    </row>
    <row r="196" spans="1:11" s="241" customFormat="1" x14ac:dyDescent="0.25">
      <c r="A196" s="240"/>
      <c r="B196" s="240"/>
      <c r="C196" s="240"/>
      <c r="E196" s="242"/>
      <c r="F196" s="242"/>
      <c r="G196" s="242"/>
      <c r="H196" s="242"/>
      <c r="I196" s="242"/>
      <c r="J196" s="242"/>
      <c r="K196" s="242"/>
    </row>
    <row r="197" spans="1:11" s="241" customFormat="1" x14ac:dyDescent="0.25">
      <c r="A197" s="240"/>
      <c r="B197" s="240"/>
      <c r="C197" s="240"/>
      <c r="E197" s="242"/>
      <c r="F197" s="242"/>
      <c r="G197" s="242"/>
      <c r="H197" s="242"/>
      <c r="I197" s="242"/>
      <c r="J197" s="242"/>
      <c r="K197" s="242"/>
    </row>
    <row r="198" spans="1:11" s="241" customFormat="1" x14ac:dyDescent="0.25">
      <c r="A198" s="240"/>
      <c r="B198" s="240"/>
      <c r="C198" s="240"/>
      <c r="E198" s="242"/>
      <c r="F198" s="242"/>
      <c r="G198" s="242"/>
      <c r="H198" s="242"/>
      <c r="I198" s="242"/>
      <c r="J198" s="242"/>
      <c r="K198" s="242"/>
    </row>
    <row r="199" spans="1:11" s="241" customFormat="1" x14ac:dyDescent="0.25">
      <c r="A199" s="240"/>
      <c r="B199" s="240"/>
      <c r="C199" s="240"/>
      <c r="E199" s="242"/>
      <c r="F199" s="242"/>
      <c r="G199" s="242"/>
      <c r="H199" s="242"/>
      <c r="I199" s="242"/>
      <c r="J199" s="242"/>
      <c r="K199" s="242"/>
    </row>
    <row r="200" spans="1:11" s="241" customFormat="1" x14ac:dyDescent="0.25">
      <c r="A200" s="240"/>
      <c r="B200" s="240"/>
      <c r="C200" s="240"/>
      <c r="E200" s="242"/>
      <c r="F200" s="242"/>
      <c r="G200" s="242"/>
      <c r="H200" s="242"/>
      <c r="I200" s="242"/>
      <c r="J200" s="242"/>
      <c r="K200" s="242"/>
    </row>
    <row r="201" spans="1:11" s="241" customFormat="1" x14ac:dyDescent="0.25">
      <c r="A201" s="240"/>
      <c r="B201" s="240"/>
      <c r="C201" s="240"/>
      <c r="E201" s="242"/>
      <c r="F201" s="242"/>
      <c r="G201" s="242"/>
      <c r="H201" s="242"/>
      <c r="I201" s="242"/>
      <c r="J201" s="242"/>
      <c r="K201" s="242"/>
    </row>
    <row r="202" spans="1:11" s="241" customFormat="1" x14ac:dyDescent="0.25">
      <c r="A202" s="240"/>
      <c r="B202" s="240"/>
      <c r="C202" s="240"/>
      <c r="E202" s="242"/>
      <c r="F202" s="242"/>
      <c r="G202" s="242"/>
      <c r="H202" s="242"/>
      <c r="I202" s="242"/>
      <c r="J202" s="242"/>
      <c r="K202" s="242"/>
    </row>
    <row r="203" spans="1:11" s="241" customFormat="1" x14ac:dyDescent="0.25">
      <c r="A203" s="240"/>
      <c r="B203" s="240"/>
      <c r="C203" s="240"/>
      <c r="E203" s="242"/>
      <c r="F203" s="242"/>
      <c r="G203" s="242"/>
      <c r="H203" s="242"/>
      <c r="I203" s="242"/>
      <c r="J203" s="242"/>
      <c r="K203" s="242"/>
    </row>
    <row r="204" spans="1:11" s="241" customFormat="1" x14ac:dyDescent="0.25">
      <c r="A204" s="240"/>
      <c r="B204" s="240"/>
      <c r="C204" s="240"/>
      <c r="E204" s="242"/>
      <c r="F204" s="242"/>
      <c r="G204" s="242"/>
      <c r="H204" s="242"/>
      <c r="I204" s="242"/>
      <c r="J204" s="242"/>
      <c r="K204" s="242"/>
    </row>
    <row r="205" spans="1:11" s="241" customFormat="1" x14ac:dyDescent="0.25">
      <c r="A205" s="240"/>
      <c r="B205" s="240"/>
      <c r="C205" s="240"/>
      <c r="E205" s="242"/>
      <c r="F205" s="242"/>
      <c r="G205" s="242"/>
      <c r="H205" s="242"/>
      <c r="I205" s="242"/>
      <c r="J205" s="242"/>
      <c r="K205" s="242"/>
    </row>
    <row r="206" spans="1:11" s="241" customFormat="1" x14ac:dyDescent="0.25">
      <c r="A206" s="240"/>
      <c r="B206" s="240"/>
      <c r="C206" s="240"/>
      <c r="E206" s="242"/>
      <c r="F206" s="242"/>
      <c r="G206" s="242"/>
      <c r="H206" s="242"/>
      <c r="I206" s="242"/>
      <c r="J206" s="242"/>
      <c r="K206" s="242"/>
    </row>
    <row r="207" spans="1:11" s="241" customFormat="1" x14ac:dyDescent="0.25">
      <c r="A207" s="240"/>
      <c r="B207" s="240"/>
      <c r="C207" s="240"/>
      <c r="E207" s="242"/>
      <c r="F207" s="242"/>
      <c r="G207" s="242"/>
      <c r="H207" s="242"/>
      <c r="I207" s="242"/>
      <c r="J207" s="242"/>
      <c r="K207" s="242"/>
    </row>
    <row r="208" spans="1:11" s="241" customFormat="1" x14ac:dyDescent="0.25">
      <c r="A208" s="240"/>
      <c r="B208" s="240"/>
      <c r="C208" s="240"/>
      <c r="E208" s="242"/>
      <c r="F208" s="242"/>
      <c r="G208" s="242"/>
      <c r="H208" s="242"/>
      <c r="I208" s="242"/>
      <c r="J208" s="242"/>
      <c r="K208" s="242"/>
    </row>
    <row r="209" spans="1:12" s="241" customFormat="1" x14ac:dyDescent="0.25">
      <c r="A209" s="240"/>
      <c r="B209" s="240"/>
      <c r="C209" s="240"/>
    </row>
    <row r="210" spans="1:12" s="241" customFormat="1" x14ac:dyDescent="0.25">
      <c r="A210" s="240"/>
      <c r="B210" s="240"/>
      <c r="C210" s="240"/>
    </row>
    <row r="211" spans="1:12" s="241" customFormat="1" x14ac:dyDescent="0.25">
      <c r="A211" s="240"/>
      <c r="B211" s="240"/>
      <c r="C211" s="240"/>
    </row>
    <row r="212" spans="1:12" s="241" customFormat="1" x14ac:dyDescent="0.25">
      <c r="A212" s="240"/>
      <c r="B212" s="240"/>
      <c r="C212" s="240"/>
    </row>
    <row r="213" spans="1:12" s="241" customFormat="1" x14ac:dyDescent="0.25">
      <c r="A213" s="193"/>
      <c r="B213" s="190"/>
      <c r="C213" s="190"/>
      <c r="D213" s="190"/>
      <c r="E213" s="208"/>
      <c r="F213" s="208"/>
      <c r="G213" s="208"/>
      <c r="H213" s="208"/>
      <c r="I213" s="208"/>
      <c r="J213" s="208"/>
      <c r="K213" s="208"/>
      <c r="L213" s="208"/>
    </row>
    <row r="214" spans="1:12" s="241" customFormat="1" x14ac:dyDescent="0.25">
      <c r="A214" s="193"/>
      <c r="B214" s="190"/>
      <c r="C214" s="190"/>
      <c r="D214" s="190"/>
      <c r="E214" s="208"/>
      <c r="F214" s="208"/>
      <c r="G214" s="208"/>
      <c r="H214" s="208"/>
      <c r="I214" s="208"/>
      <c r="J214" s="208"/>
      <c r="K214" s="208"/>
      <c r="L214" s="208"/>
    </row>
  </sheetData>
  <mergeCells count="6">
    <mergeCell ref="D143:I144"/>
    <mergeCell ref="D9:I9"/>
    <mergeCell ref="D10:I10"/>
    <mergeCell ref="D118:I118"/>
    <mergeCell ref="D119:I120"/>
    <mergeCell ref="D142:I142"/>
  </mergeCells>
  <pageMargins left="0.75" right="0.75" top="1" bottom="1" header="0.5" footer="0.5"/>
  <pageSetup paperSize="9" scale="81"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Dropdowns!$A$2:$A$4</xm:f>
          </x14:formula1>
          <xm:sqref>F145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S214"/>
  <sheetViews>
    <sheetView showGridLines="0" zoomScaleNormal="100" workbookViewId="0">
      <selection activeCell="L127" sqref="L127"/>
    </sheetView>
  </sheetViews>
  <sheetFormatPr defaultColWidth="11.42578125" defaultRowHeight="15" x14ac:dyDescent="0.25"/>
  <cols>
    <col min="1" max="1" width="3.7109375" style="193" customWidth="1"/>
    <col min="2" max="3" width="0.85546875" style="190" customWidth="1"/>
    <col min="4" max="4" width="11.28515625" style="190" customWidth="1"/>
    <col min="5" max="10" width="15.85546875" style="208" customWidth="1"/>
    <col min="11" max="11" width="19.7109375" style="208" customWidth="1"/>
    <col min="12" max="12" width="20.85546875" style="208" customWidth="1"/>
    <col min="13" max="13" width="15.85546875" style="208" customWidth="1"/>
    <col min="14" max="14" width="17" style="208" customWidth="1"/>
    <col min="15" max="17" width="11.7109375" style="208" customWidth="1"/>
    <col min="18" max="19" width="11.7109375" style="210" customWidth="1"/>
    <col min="20" max="21" width="11.7109375" style="208" customWidth="1"/>
    <col min="22" max="22" width="9.140625" style="210" customWidth="1"/>
    <col min="23" max="256" width="9.140625" style="208" customWidth="1"/>
    <col min="257" max="16384" width="11.42578125" style="208"/>
  </cols>
  <sheetData>
    <row r="1" spans="1:253" s="190" customFormat="1" ht="12.75" customHeight="1" x14ac:dyDescent="0.25">
      <c r="A1" s="189"/>
      <c r="D1" s="191"/>
      <c r="E1" s="191"/>
      <c r="F1" s="191"/>
      <c r="G1" s="191"/>
      <c r="H1" s="191"/>
      <c r="I1" s="191"/>
      <c r="J1" s="191"/>
      <c r="K1" s="192"/>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c r="BH1" s="193"/>
      <c r="BI1" s="193"/>
      <c r="BJ1" s="193"/>
      <c r="BK1" s="193"/>
      <c r="BL1" s="193"/>
      <c r="BM1" s="193"/>
      <c r="BN1" s="193"/>
      <c r="BO1" s="193"/>
      <c r="BP1" s="193"/>
      <c r="BQ1" s="193"/>
      <c r="BR1" s="193"/>
      <c r="BS1" s="193"/>
      <c r="BT1" s="193"/>
      <c r="BU1" s="193"/>
      <c r="BV1" s="193"/>
      <c r="BW1" s="193"/>
      <c r="BX1" s="193"/>
      <c r="BY1" s="193"/>
      <c r="BZ1" s="193"/>
      <c r="CA1" s="193"/>
      <c r="CB1" s="193"/>
      <c r="CC1" s="193"/>
      <c r="CD1" s="193"/>
      <c r="CE1" s="193"/>
      <c r="CF1" s="193"/>
      <c r="CG1" s="193"/>
      <c r="CH1" s="193"/>
      <c r="CI1" s="193"/>
      <c r="CJ1" s="193"/>
      <c r="CK1" s="193"/>
      <c r="CL1" s="193"/>
      <c r="CM1" s="193"/>
      <c r="CN1" s="193"/>
      <c r="CO1" s="193"/>
      <c r="CP1" s="193"/>
      <c r="CQ1" s="193"/>
      <c r="CR1" s="193"/>
      <c r="CS1" s="193"/>
      <c r="CT1" s="193"/>
      <c r="CU1" s="193"/>
      <c r="CV1" s="193"/>
      <c r="CW1" s="193"/>
      <c r="CX1" s="193"/>
      <c r="CY1" s="193"/>
      <c r="CZ1" s="193"/>
      <c r="DA1" s="193"/>
      <c r="DB1" s="193"/>
      <c r="DC1" s="193"/>
      <c r="DD1" s="193"/>
      <c r="DE1" s="193"/>
      <c r="DF1" s="193"/>
      <c r="DG1" s="193"/>
      <c r="DH1" s="193"/>
      <c r="DI1" s="193"/>
      <c r="DJ1" s="193"/>
      <c r="DK1" s="193"/>
      <c r="DL1" s="193"/>
      <c r="DM1" s="193"/>
      <c r="DN1" s="193"/>
      <c r="DO1" s="193"/>
      <c r="DP1" s="193"/>
      <c r="DQ1" s="193"/>
      <c r="DR1" s="193"/>
      <c r="DS1" s="193"/>
      <c r="DT1" s="193"/>
      <c r="DU1" s="193"/>
      <c r="DV1" s="193"/>
      <c r="DW1" s="193"/>
      <c r="DX1" s="193"/>
      <c r="DY1" s="193"/>
      <c r="DZ1" s="193"/>
      <c r="EA1" s="193"/>
      <c r="EB1" s="193"/>
      <c r="EC1" s="193"/>
      <c r="ED1" s="193"/>
      <c r="EE1" s="193"/>
      <c r="EF1" s="193"/>
      <c r="EG1" s="193"/>
      <c r="EH1" s="193"/>
      <c r="EI1" s="193"/>
      <c r="EJ1" s="193"/>
      <c r="EK1" s="193"/>
      <c r="EL1" s="193"/>
      <c r="EM1" s="193"/>
      <c r="EN1" s="193"/>
      <c r="EO1" s="193"/>
      <c r="EP1" s="193"/>
      <c r="EQ1" s="193"/>
      <c r="ER1" s="193"/>
      <c r="ES1" s="193"/>
      <c r="ET1" s="193"/>
      <c r="EU1" s="193"/>
      <c r="EV1" s="193"/>
      <c r="EW1" s="193"/>
      <c r="EX1" s="193"/>
      <c r="EY1" s="193"/>
      <c r="EZ1" s="193"/>
      <c r="FA1" s="193"/>
      <c r="FB1" s="193"/>
      <c r="FC1" s="193"/>
      <c r="FD1" s="193"/>
      <c r="FE1" s="193"/>
      <c r="FF1" s="193"/>
      <c r="FG1" s="193"/>
      <c r="FH1" s="193"/>
      <c r="FI1" s="193"/>
      <c r="FJ1" s="193"/>
      <c r="FK1" s="193"/>
      <c r="FL1" s="193"/>
      <c r="FM1" s="193"/>
      <c r="FN1" s="193"/>
      <c r="FO1" s="193"/>
      <c r="FP1" s="193"/>
      <c r="FQ1" s="193"/>
      <c r="FR1" s="193"/>
      <c r="FS1" s="193"/>
      <c r="FT1" s="193"/>
      <c r="FU1" s="193"/>
      <c r="FV1" s="193"/>
      <c r="FW1" s="193"/>
      <c r="FX1" s="193"/>
      <c r="FY1" s="193"/>
      <c r="FZ1" s="193"/>
      <c r="GA1" s="193"/>
      <c r="GB1" s="193"/>
      <c r="GC1" s="193"/>
      <c r="GD1" s="193"/>
      <c r="GE1" s="193"/>
      <c r="GF1" s="193"/>
      <c r="GG1" s="193"/>
      <c r="GH1" s="193"/>
      <c r="GI1" s="193"/>
      <c r="GJ1" s="193"/>
      <c r="GK1" s="193"/>
      <c r="GL1" s="193"/>
      <c r="GM1" s="193"/>
      <c r="GN1" s="193"/>
      <c r="GO1" s="193"/>
      <c r="GP1" s="193"/>
      <c r="GQ1" s="193"/>
      <c r="GR1" s="193"/>
      <c r="GS1" s="193"/>
      <c r="GT1" s="193"/>
      <c r="GU1" s="193"/>
      <c r="GV1" s="193"/>
      <c r="GW1" s="193"/>
      <c r="GX1" s="193"/>
      <c r="GY1" s="193"/>
      <c r="GZ1" s="193"/>
      <c r="HA1" s="193"/>
      <c r="HB1" s="193"/>
      <c r="HC1" s="193"/>
      <c r="HD1" s="193"/>
      <c r="HE1" s="193"/>
      <c r="HF1" s="193"/>
      <c r="HG1" s="193"/>
      <c r="HH1" s="193"/>
      <c r="HI1" s="193"/>
      <c r="HJ1" s="193"/>
      <c r="HK1" s="193"/>
      <c r="HL1" s="193"/>
      <c r="HM1" s="193"/>
      <c r="HN1" s="193"/>
      <c r="HO1" s="193"/>
      <c r="HP1" s="193"/>
      <c r="HQ1" s="193"/>
      <c r="HR1" s="193"/>
      <c r="HS1" s="193"/>
      <c r="HT1" s="193"/>
      <c r="HU1" s="193"/>
      <c r="HV1" s="193"/>
      <c r="HW1" s="193"/>
      <c r="HX1" s="193"/>
      <c r="HY1" s="193"/>
      <c r="HZ1" s="193"/>
      <c r="IA1" s="193"/>
      <c r="IB1" s="193"/>
      <c r="IC1" s="193"/>
      <c r="ID1" s="193"/>
      <c r="IE1" s="193"/>
      <c r="IF1" s="193"/>
      <c r="IG1" s="193"/>
      <c r="IH1" s="193"/>
      <c r="II1" s="193"/>
      <c r="IJ1" s="193"/>
      <c r="IK1" s="193"/>
      <c r="IL1" s="193"/>
      <c r="IM1" s="193"/>
      <c r="IN1" s="193"/>
      <c r="IO1" s="193"/>
      <c r="IP1" s="193"/>
      <c r="IQ1" s="193"/>
      <c r="IR1" s="193"/>
      <c r="IS1" s="193"/>
    </row>
    <row r="2" spans="1:253" s="195" customFormat="1" ht="1.5" customHeight="1" x14ac:dyDescent="0.25">
      <c r="A2" s="189"/>
      <c r="B2" s="194"/>
      <c r="C2" s="194"/>
      <c r="D2" s="194"/>
      <c r="E2" s="194"/>
      <c r="F2" s="194"/>
      <c r="G2" s="194"/>
      <c r="H2" s="194"/>
      <c r="I2" s="194"/>
      <c r="J2" s="194"/>
      <c r="K2" s="194"/>
      <c r="L2" s="194"/>
      <c r="M2" s="194"/>
      <c r="N2" s="194"/>
      <c r="O2" s="193"/>
      <c r="P2" s="193"/>
      <c r="Q2" s="193"/>
      <c r="R2" s="193"/>
      <c r="S2" s="193"/>
      <c r="T2" s="193"/>
      <c r="U2" s="193"/>
      <c r="V2" s="193"/>
      <c r="W2" s="193"/>
      <c r="X2" s="193"/>
      <c r="Y2" s="193"/>
      <c r="Z2" s="193"/>
      <c r="AA2" s="193"/>
      <c r="AB2" s="193"/>
      <c r="AC2" s="193"/>
      <c r="AD2" s="193"/>
      <c r="AE2" s="193"/>
      <c r="AF2" s="193"/>
      <c r="AG2" s="193"/>
      <c r="AH2" s="193"/>
      <c r="AI2" s="193"/>
      <c r="AJ2" s="193"/>
      <c r="AK2" s="193"/>
      <c r="AL2" s="193"/>
      <c r="AM2" s="193"/>
      <c r="AN2" s="193"/>
      <c r="AO2" s="193"/>
      <c r="AP2" s="193"/>
      <c r="AQ2" s="193"/>
      <c r="AR2" s="193"/>
      <c r="AS2" s="193"/>
      <c r="AT2" s="193"/>
      <c r="AU2" s="193"/>
      <c r="AV2" s="193"/>
      <c r="AW2" s="193"/>
      <c r="AX2" s="193"/>
      <c r="AY2" s="193"/>
      <c r="AZ2" s="193"/>
      <c r="BA2" s="193"/>
      <c r="BB2" s="193"/>
      <c r="BC2" s="193"/>
      <c r="BD2" s="193"/>
      <c r="BE2" s="193"/>
      <c r="BF2" s="193"/>
      <c r="BG2" s="193"/>
      <c r="BH2" s="193"/>
      <c r="BI2" s="193"/>
      <c r="BJ2" s="193"/>
      <c r="BK2" s="193"/>
      <c r="BL2" s="193"/>
      <c r="BM2" s="193"/>
      <c r="BN2" s="193"/>
      <c r="BO2" s="193"/>
      <c r="BP2" s="193"/>
      <c r="BQ2" s="193"/>
      <c r="BR2" s="193"/>
      <c r="BS2" s="193"/>
      <c r="BT2" s="193"/>
      <c r="BU2" s="193"/>
      <c r="BV2" s="193"/>
      <c r="BW2" s="193"/>
      <c r="BX2" s="193"/>
      <c r="BY2" s="193"/>
      <c r="BZ2" s="193"/>
      <c r="CA2" s="193"/>
      <c r="CB2" s="193"/>
      <c r="CC2" s="193"/>
      <c r="CD2" s="193"/>
      <c r="CE2" s="193"/>
      <c r="CF2" s="193"/>
      <c r="CG2" s="193"/>
      <c r="CH2" s="193"/>
      <c r="CI2" s="193"/>
      <c r="CJ2" s="193"/>
      <c r="CK2" s="193"/>
      <c r="CL2" s="193"/>
      <c r="CM2" s="193"/>
      <c r="CN2" s="193"/>
      <c r="CO2" s="193"/>
      <c r="CP2" s="193"/>
      <c r="CQ2" s="193"/>
      <c r="CR2" s="193"/>
      <c r="CS2" s="193"/>
      <c r="CT2" s="193"/>
      <c r="CU2" s="193"/>
      <c r="CV2" s="193"/>
      <c r="CW2" s="193"/>
      <c r="CX2" s="193"/>
      <c r="CY2" s="193"/>
      <c r="CZ2" s="193"/>
      <c r="DA2" s="193"/>
      <c r="DB2" s="193"/>
      <c r="DC2" s="193"/>
      <c r="DD2" s="193"/>
      <c r="DE2" s="193"/>
      <c r="DF2" s="193"/>
      <c r="DG2" s="193"/>
      <c r="DH2" s="193"/>
      <c r="DI2" s="193"/>
      <c r="DJ2" s="193"/>
      <c r="DK2" s="193"/>
      <c r="DL2" s="193"/>
      <c r="DM2" s="193"/>
      <c r="DN2" s="193"/>
      <c r="DO2" s="193"/>
      <c r="DP2" s="193"/>
      <c r="DQ2" s="193"/>
      <c r="DR2" s="193"/>
      <c r="DS2" s="193"/>
      <c r="DT2" s="193"/>
      <c r="DU2" s="193"/>
      <c r="DV2" s="193"/>
      <c r="DW2" s="193"/>
      <c r="DX2" s="193"/>
      <c r="DY2" s="193"/>
      <c r="DZ2" s="193"/>
      <c r="EA2" s="193"/>
      <c r="EB2" s="193"/>
      <c r="EC2" s="193"/>
      <c r="ED2" s="193"/>
      <c r="EE2" s="193"/>
      <c r="EF2" s="193"/>
      <c r="EG2" s="193"/>
      <c r="EH2" s="193"/>
      <c r="EI2" s="193"/>
      <c r="EJ2" s="193"/>
      <c r="EK2" s="193"/>
      <c r="EL2" s="193"/>
      <c r="EM2" s="193"/>
      <c r="EN2" s="193"/>
      <c r="EO2" s="193"/>
      <c r="EP2" s="193"/>
      <c r="EQ2" s="193"/>
      <c r="ER2" s="193"/>
      <c r="ES2" s="193"/>
      <c r="ET2" s="193"/>
      <c r="EU2" s="193"/>
      <c r="EV2" s="193"/>
      <c r="EW2" s="193"/>
      <c r="EX2" s="193"/>
      <c r="EY2" s="193"/>
      <c r="EZ2" s="193"/>
      <c r="FA2" s="193"/>
      <c r="FB2" s="193"/>
      <c r="FC2" s="193"/>
      <c r="FD2" s="193"/>
      <c r="FE2" s="193"/>
      <c r="FF2" s="193"/>
      <c r="FG2" s="193"/>
      <c r="FH2" s="193"/>
      <c r="FI2" s="193"/>
      <c r="FJ2" s="193"/>
      <c r="FK2" s="193"/>
      <c r="FL2" s="193"/>
      <c r="FM2" s="193"/>
      <c r="FN2" s="193"/>
      <c r="FO2" s="193"/>
      <c r="FP2" s="193"/>
      <c r="FQ2" s="193"/>
      <c r="FR2" s="193"/>
      <c r="FS2" s="193"/>
      <c r="FT2" s="193"/>
      <c r="FU2" s="193"/>
      <c r="FV2" s="193"/>
      <c r="FW2" s="193"/>
      <c r="FX2" s="193"/>
      <c r="FY2" s="193"/>
      <c r="FZ2" s="193"/>
      <c r="GA2" s="193"/>
      <c r="GB2" s="193"/>
      <c r="GC2" s="193"/>
      <c r="GD2" s="193"/>
      <c r="GE2" s="193"/>
      <c r="GF2" s="193"/>
      <c r="GG2" s="193"/>
      <c r="GH2" s="193"/>
      <c r="GI2" s="193"/>
      <c r="GJ2" s="193"/>
      <c r="GK2" s="193"/>
      <c r="GL2" s="193"/>
      <c r="GM2" s="193"/>
      <c r="GN2" s="193"/>
      <c r="GO2" s="193"/>
      <c r="GP2" s="193"/>
      <c r="GQ2" s="193"/>
      <c r="GR2" s="193"/>
      <c r="GS2" s="193"/>
      <c r="GT2" s="193"/>
      <c r="GU2" s="193"/>
      <c r="GV2" s="193"/>
      <c r="GW2" s="193"/>
      <c r="GX2" s="193"/>
      <c r="GY2" s="193"/>
      <c r="GZ2" s="193"/>
      <c r="HA2" s="193"/>
      <c r="HB2" s="193"/>
      <c r="HC2" s="193"/>
      <c r="HD2" s="193"/>
      <c r="HE2" s="193"/>
      <c r="HF2" s="193"/>
      <c r="HG2" s="193"/>
      <c r="HH2" s="193"/>
      <c r="HI2" s="193"/>
      <c r="HJ2" s="193"/>
      <c r="HK2" s="193"/>
      <c r="HL2" s="193"/>
      <c r="HM2" s="193"/>
      <c r="HN2" s="193"/>
      <c r="HO2" s="193"/>
      <c r="HP2" s="193"/>
      <c r="HQ2" s="193"/>
      <c r="HR2" s="193"/>
      <c r="HS2" s="193"/>
      <c r="HT2" s="193"/>
      <c r="HU2" s="193"/>
      <c r="HV2" s="193"/>
      <c r="HW2" s="193"/>
      <c r="HX2" s="193"/>
      <c r="HY2" s="193"/>
      <c r="HZ2" s="193"/>
      <c r="IA2" s="193"/>
      <c r="IB2" s="193"/>
      <c r="IC2" s="193"/>
      <c r="ID2" s="193"/>
      <c r="IE2" s="193"/>
      <c r="IF2" s="193"/>
      <c r="IG2" s="193"/>
      <c r="IH2" s="193"/>
      <c r="II2" s="193"/>
      <c r="IJ2" s="193"/>
      <c r="IK2" s="193"/>
      <c r="IL2" s="193"/>
      <c r="IM2" s="193"/>
      <c r="IN2" s="193"/>
      <c r="IO2" s="193"/>
      <c r="IP2" s="193"/>
      <c r="IQ2" s="193"/>
      <c r="IR2" s="193"/>
      <c r="IS2" s="193"/>
    </row>
    <row r="3" spans="1:253" s="190" customFormat="1" ht="0.75" customHeight="1" x14ac:dyDescent="0.25">
      <c r="A3" s="189"/>
      <c r="B3" s="196"/>
      <c r="C3" s="196"/>
      <c r="D3" s="196"/>
      <c r="E3" s="196"/>
      <c r="F3" s="196"/>
      <c r="G3" s="196"/>
      <c r="H3" s="196"/>
      <c r="I3" s="196"/>
      <c r="J3" s="196"/>
      <c r="K3" s="196"/>
      <c r="L3" s="196"/>
      <c r="M3" s="196"/>
      <c r="N3" s="196"/>
      <c r="O3" s="193"/>
      <c r="P3" s="193"/>
      <c r="Q3" s="193"/>
      <c r="R3" s="193"/>
      <c r="S3" s="193"/>
      <c r="T3" s="193"/>
      <c r="U3" s="193"/>
      <c r="V3" s="193"/>
      <c r="W3" s="193"/>
      <c r="X3" s="193"/>
      <c r="Y3" s="193"/>
      <c r="Z3" s="193"/>
      <c r="AA3" s="193"/>
      <c r="AB3" s="193"/>
      <c r="AC3" s="193"/>
      <c r="AD3" s="193"/>
      <c r="AE3" s="193"/>
      <c r="AF3" s="193"/>
      <c r="AG3" s="193"/>
      <c r="AH3" s="193"/>
      <c r="AI3" s="193"/>
      <c r="AJ3" s="193"/>
      <c r="AK3" s="193"/>
      <c r="AL3" s="193"/>
      <c r="AM3" s="193"/>
      <c r="AN3" s="193"/>
      <c r="AO3" s="193"/>
      <c r="AP3" s="193"/>
      <c r="AQ3" s="193"/>
      <c r="AR3" s="193"/>
      <c r="AS3" s="193"/>
      <c r="AT3" s="193"/>
      <c r="AU3" s="193"/>
      <c r="AV3" s="193"/>
      <c r="AW3" s="193"/>
      <c r="AX3" s="193"/>
      <c r="AY3" s="193"/>
      <c r="AZ3" s="193"/>
      <c r="BA3" s="193"/>
      <c r="BB3" s="193"/>
      <c r="BC3" s="193"/>
      <c r="BD3" s="193"/>
      <c r="BE3" s="193"/>
      <c r="BF3" s="193"/>
      <c r="BG3" s="193"/>
      <c r="BH3" s="193"/>
      <c r="BI3" s="193"/>
      <c r="BJ3" s="193"/>
      <c r="BK3" s="193"/>
      <c r="BL3" s="193"/>
      <c r="BM3" s="193"/>
      <c r="BN3" s="193"/>
      <c r="BO3" s="193"/>
      <c r="BP3" s="193"/>
      <c r="BQ3" s="193"/>
      <c r="BR3" s="193"/>
      <c r="BS3" s="193"/>
      <c r="BT3" s="193"/>
      <c r="BU3" s="193"/>
      <c r="BV3" s="193"/>
      <c r="BW3" s="193"/>
      <c r="BX3" s="193"/>
      <c r="BY3" s="193"/>
      <c r="BZ3" s="193"/>
      <c r="CA3" s="193"/>
      <c r="CB3" s="193"/>
      <c r="CC3" s="193"/>
      <c r="CD3" s="193"/>
      <c r="CE3" s="193"/>
      <c r="CF3" s="193"/>
      <c r="CG3" s="193"/>
      <c r="CH3" s="193"/>
      <c r="CI3" s="193"/>
      <c r="CJ3" s="193"/>
      <c r="CK3" s="193"/>
      <c r="CL3" s="193"/>
      <c r="CM3" s="193"/>
      <c r="CN3" s="193"/>
      <c r="CO3" s="193"/>
      <c r="CP3" s="193"/>
      <c r="CQ3" s="193"/>
      <c r="CR3" s="193"/>
      <c r="CS3" s="193"/>
      <c r="CT3" s="193"/>
      <c r="CU3" s="193"/>
      <c r="CV3" s="193"/>
      <c r="CW3" s="193"/>
      <c r="CX3" s="193"/>
      <c r="CY3" s="193"/>
      <c r="CZ3" s="193"/>
      <c r="DA3" s="193"/>
      <c r="DB3" s="193"/>
      <c r="DC3" s="193"/>
      <c r="DD3" s="193"/>
      <c r="DE3" s="193"/>
      <c r="DF3" s="193"/>
      <c r="DG3" s="193"/>
      <c r="DH3" s="193"/>
      <c r="DI3" s="193"/>
      <c r="DJ3" s="193"/>
      <c r="DK3" s="193"/>
      <c r="DL3" s="193"/>
      <c r="DM3" s="193"/>
      <c r="DN3" s="193"/>
      <c r="DO3" s="193"/>
      <c r="DP3" s="193"/>
      <c r="DQ3" s="193"/>
      <c r="DR3" s="193"/>
      <c r="DS3" s="193"/>
      <c r="DT3" s="193"/>
      <c r="DU3" s="193"/>
      <c r="DV3" s="193"/>
      <c r="DW3" s="193"/>
      <c r="DX3" s="193"/>
      <c r="DY3" s="193"/>
      <c r="DZ3" s="193"/>
      <c r="EA3" s="193"/>
      <c r="EB3" s="193"/>
      <c r="EC3" s="193"/>
      <c r="ED3" s="193"/>
      <c r="EE3" s="193"/>
      <c r="EF3" s="193"/>
      <c r="EG3" s="193"/>
      <c r="EH3" s="193"/>
      <c r="EI3" s="193"/>
      <c r="EJ3" s="193"/>
      <c r="EK3" s="193"/>
      <c r="EL3" s="193"/>
      <c r="EM3" s="193"/>
      <c r="EN3" s="193"/>
      <c r="EO3" s="193"/>
      <c r="EP3" s="193"/>
      <c r="EQ3" s="193"/>
      <c r="ER3" s="193"/>
      <c r="ES3" s="193"/>
      <c r="ET3" s="193"/>
      <c r="EU3" s="193"/>
      <c r="EV3" s="193"/>
      <c r="EW3" s="193"/>
      <c r="EX3" s="193"/>
      <c r="EY3" s="193"/>
      <c r="EZ3" s="193"/>
      <c r="FA3" s="193"/>
      <c r="FB3" s="193"/>
      <c r="FC3" s="193"/>
      <c r="FD3" s="193"/>
      <c r="FE3" s="193"/>
      <c r="FF3" s="193"/>
      <c r="FG3" s="193"/>
      <c r="FH3" s="193"/>
      <c r="FI3" s="193"/>
      <c r="FJ3" s="193"/>
      <c r="FK3" s="193"/>
      <c r="FL3" s="193"/>
      <c r="FM3" s="193"/>
      <c r="FN3" s="193"/>
      <c r="FO3" s="193"/>
      <c r="FP3" s="193"/>
      <c r="FQ3" s="193"/>
      <c r="FR3" s="193"/>
      <c r="FS3" s="193"/>
      <c r="FT3" s="193"/>
      <c r="FU3" s="193"/>
      <c r="FV3" s="193"/>
      <c r="FW3" s="193"/>
      <c r="FX3" s="193"/>
      <c r="FY3" s="193"/>
      <c r="FZ3" s="193"/>
      <c r="GA3" s="193"/>
      <c r="GB3" s="193"/>
      <c r="GC3" s="193"/>
      <c r="GD3" s="193"/>
      <c r="GE3" s="193"/>
      <c r="GF3" s="193"/>
      <c r="GG3" s="193"/>
      <c r="GH3" s="193"/>
      <c r="GI3" s="193"/>
      <c r="GJ3" s="193"/>
      <c r="GK3" s="193"/>
      <c r="GL3" s="193"/>
      <c r="GM3" s="193"/>
      <c r="GN3" s="193"/>
      <c r="GO3" s="193"/>
      <c r="GP3" s="193"/>
      <c r="GQ3" s="193"/>
      <c r="GR3" s="193"/>
      <c r="GS3" s="193"/>
      <c r="GT3" s="193"/>
      <c r="GU3" s="193"/>
      <c r="GV3" s="193"/>
      <c r="GW3" s="193"/>
      <c r="GX3" s="193"/>
      <c r="GY3" s="193"/>
      <c r="GZ3" s="193"/>
      <c r="HA3" s="193"/>
      <c r="HB3" s="193"/>
      <c r="HC3" s="193"/>
      <c r="HD3" s="193"/>
      <c r="HE3" s="193"/>
      <c r="HF3" s="193"/>
      <c r="HG3" s="193"/>
      <c r="HH3" s="193"/>
      <c r="HI3" s="193"/>
      <c r="HJ3" s="193"/>
      <c r="HK3" s="193"/>
      <c r="HL3" s="193"/>
      <c r="HM3" s="193"/>
      <c r="HN3" s="193"/>
      <c r="HO3" s="193"/>
      <c r="HP3" s="193"/>
      <c r="HQ3" s="193"/>
      <c r="HR3" s="193"/>
      <c r="HS3" s="193"/>
      <c r="HT3" s="193"/>
      <c r="HU3" s="193"/>
      <c r="HV3" s="193"/>
      <c r="HW3" s="193"/>
      <c r="HX3" s="193"/>
      <c r="HY3" s="193"/>
      <c r="HZ3" s="193"/>
      <c r="IA3" s="193"/>
      <c r="IB3" s="193"/>
      <c r="IC3" s="193"/>
      <c r="ID3" s="193"/>
      <c r="IE3" s="193"/>
      <c r="IF3" s="193"/>
      <c r="IG3" s="193"/>
      <c r="IH3" s="193"/>
      <c r="II3" s="193"/>
      <c r="IJ3" s="193"/>
      <c r="IK3" s="193"/>
      <c r="IL3" s="193"/>
      <c r="IM3" s="193"/>
      <c r="IN3" s="193"/>
      <c r="IO3" s="193"/>
      <c r="IP3" s="193"/>
      <c r="IQ3" s="193"/>
      <c r="IR3" s="193"/>
      <c r="IS3" s="193"/>
    </row>
    <row r="4" spans="1:253" s="201" customFormat="1" ht="21" x14ac:dyDescent="0.25">
      <c r="A4" s="197"/>
      <c r="B4" s="198" t="s">
        <v>15</v>
      </c>
      <c r="C4" s="198"/>
      <c r="D4" s="199"/>
      <c r="E4" s="199"/>
      <c r="F4" s="199"/>
      <c r="G4" s="199"/>
      <c r="H4" s="199"/>
      <c r="I4" s="199"/>
      <c r="J4" s="199"/>
      <c r="K4" s="199"/>
      <c r="L4" s="199"/>
      <c r="M4" s="199"/>
      <c r="N4" s="199"/>
      <c r="O4" s="200"/>
      <c r="P4" s="200"/>
      <c r="Q4" s="200"/>
      <c r="R4" s="200"/>
      <c r="S4" s="200"/>
      <c r="T4" s="200"/>
      <c r="U4" s="200"/>
      <c r="V4" s="200"/>
      <c r="W4" s="200"/>
      <c r="X4" s="200"/>
      <c r="Y4" s="200"/>
      <c r="Z4" s="200"/>
      <c r="AA4" s="200"/>
      <c r="AB4" s="200"/>
      <c r="AC4" s="200"/>
      <c r="AD4" s="200"/>
      <c r="AE4" s="200"/>
      <c r="AF4" s="200"/>
      <c r="AG4" s="200"/>
      <c r="AH4" s="200"/>
      <c r="AI4" s="200"/>
      <c r="AJ4" s="200"/>
      <c r="AK4" s="200"/>
      <c r="AL4" s="200"/>
      <c r="AM4" s="200"/>
      <c r="AN4" s="200"/>
      <c r="AO4" s="200"/>
      <c r="AP4" s="200"/>
      <c r="AQ4" s="200"/>
      <c r="AR4" s="200"/>
      <c r="AS4" s="200"/>
      <c r="AT4" s="200"/>
      <c r="AU4" s="200"/>
      <c r="AV4" s="200"/>
      <c r="AW4" s="200"/>
      <c r="AX4" s="200"/>
      <c r="AY4" s="200"/>
      <c r="AZ4" s="200"/>
      <c r="BA4" s="200"/>
      <c r="BB4" s="200"/>
      <c r="BC4" s="200"/>
      <c r="BD4" s="200"/>
      <c r="BE4" s="200"/>
      <c r="BF4" s="200"/>
      <c r="BG4" s="200"/>
      <c r="BH4" s="200"/>
      <c r="BI4" s="200"/>
      <c r="BJ4" s="200"/>
      <c r="BK4" s="200"/>
      <c r="BL4" s="200"/>
      <c r="BM4" s="200"/>
      <c r="BN4" s="200"/>
      <c r="BO4" s="200"/>
      <c r="BP4" s="200"/>
      <c r="BQ4" s="200"/>
      <c r="BR4" s="200"/>
      <c r="BS4" s="200"/>
      <c r="BT4" s="200"/>
      <c r="BU4" s="200"/>
      <c r="BV4" s="200"/>
      <c r="BW4" s="200"/>
      <c r="BX4" s="200"/>
      <c r="BY4" s="200"/>
      <c r="BZ4" s="200"/>
      <c r="CA4" s="200"/>
      <c r="CB4" s="200"/>
      <c r="CC4" s="200"/>
      <c r="CD4" s="200"/>
      <c r="CE4" s="200"/>
      <c r="CF4" s="200"/>
      <c r="CG4" s="200"/>
      <c r="CH4" s="200"/>
      <c r="CI4" s="200"/>
      <c r="CJ4" s="200"/>
      <c r="CK4" s="200"/>
      <c r="CL4" s="200"/>
      <c r="CM4" s="200"/>
      <c r="CN4" s="200"/>
      <c r="CO4" s="200"/>
      <c r="CP4" s="200"/>
      <c r="CQ4" s="200"/>
      <c r="CR4" s="200"/>
      <c r="CS4" s="200"/>
      <c r="CT4" s="200"/>
      <c r="CU4" s="200"/>
      <c r="CV4" s="200"/>
      <c r="CW4" s="200"/>
      <c r="CX4" s="200"/>
      <c r="CY4" s="200"/>
      <c r="CZ4" s="200"/>
      <c r="DA4" s="200"/>
      <c r="DB4" s="200"/>
      <c r="DC4" s="200"/>
      <c r="DD4" s="200"/>
      <c r="DE4" s="200"/>
      <c r="DF4" s="200"/>
      <c r="DG4" s="200"/>
      <c r="DH4" s="200"/>
      <c r="DI4" s="200"/>
      <c r="DJ4" s="200"/>
      <c r="DK4" s="200"/>
      <c r="DL4" s="200"/>
      <c r="DM4" s="200"/>
      <c r="DN4" s="200"/>
      <c r="DO4" s="200"/>
      <c r="DP4" s="200"/>
      <c r="DQ4" s="200"/>
      <c r="DR4" s="200"/>
      <c r="DS4" s="200"/>
      <c r="DT4" s="200"/>
      <c r="DU4" s="200"/>
      <c r="DV4" s="200"/>
      <c r="DW4" s="200"/>
      <c r="DX4" s="200"/>
      <c r="DY4" s="200"/>
      <c r="DZ4" s="200"/>
      <c r="EA4" s="200"/>
      <c r="EB4" s="200"/>
      <c r="EC4" s="200"/>
      <c r="ED4" s="200"/>
      <c r="EE4" s="200"/>
      <c r="EF4" s="200"/>
      <c r="EG4" s="200"/>
      <c r="EH4" s="200"/>
      <c r="EI4" s="200"/>
      <c r="EJ4" s="200"/>
      <c r="EK4" s="200"/>
      <c r="EL4" s="200"/>
      <c r="EM4" s="200"/>
      <c r="EN4" s="200"/>
      <c r="EO4" s="200"/>
      <c r="EP4" s="200"/>
      <c r="EQ4" s="200"/>
      <c r="ER4" s="200"/>
      <c r="ES4" s="200"/>
      <c r="ET4" s="200"/>
      <c r="EU4" s="200"/>
      <c r="EV4" s="200"/>
      <c r="EW4" s="200"/>
      <c r="EX4" s="200"/>
      <c r="EY4" s="200"/>
      <c r="EZ4" s="200"/>
      <c r="FA4" s="200"/>
      <c r="FB4" s="200"/>
      <c r="FC4" s="200"/>
      <c r="FD4" s="200"/>
      <c r="FE4" s="200"/>
      <c r="FF4" s="200"/>
      <c r="FG4" s="200"/>
      <c r="FH4" s="200"/>
      <c r="FI4" s="200"/>
      <c r="FJ4" s="200"/>
      <c r="FK4" s="200"/>
      <c r="FL4" s="200"/>
      <c r="FM4" s="200"/>
      <c r="FN4" s="200"/>
      <c r="FO4" s="200"/>
      <c r="FP4" s="200"/>
      <c r="FQ4" s="200"/>
      <c r="FR4" s="200"/>
      <c r="FS4" s="200"/>
      <c r="FT4" s="200"/>
      <c r="FU4" s="200"/>
      <c r="FV4" s="200"/>
      <c r="FW4" s="200"/>
      <c r="FX4" s="200"/>
      <c r="FY4" s="200"/>
      <c r="FZ4" s="200"/>
      <c r="GA4" s="200"/>
      <c r="GB4" s="200"/>
      <c r="GC4" s="200"/>
      <c r="GD4" s="200"/>
      <c r="GE4" s="200"/>
      <c r="GF4" s="200"/>
      <c r="GG4" s="200"/>
      <c r="GH4" s="200"/>
      <c r="GI4" s="200"/>
      <c r="GJ4" s="200"/>
      <c r="GK4" s="200"/>
      <c r="GL4" s="200"/>
      <c r="GM4" s="200"/>
      <c r="GN4" s="200"/>
      <c r="GO4" s="200"/>
      <c r="GP4" s="200"/>
      <c r="GQ4" s="200"/>
      <c r="GR4" s="200"/>
      <c r="GS4" s="200"/>
      <c r="GT4" s="200"/>
      <c r="GU4" s="200"/>
      <c r="GV4" s="200"/>
      <c r="GW4" s="200"/>
      <c r="GX4" s="200"/>
      <c r="GY4" s="200"/>
      <c r="GZ4" s="200"/>
      <c r="HA4" s="200"/>
      <c r="HB4" s="200"/>
      <c r="HC4" s="200"/>
      <c r="HD4" s="200"/>
      <c r="HE4" s="200"/>
      <c r="HF4" s="200"/>
      <c r="HG4" s="200"/>
      <c r="HH4" s="200"/>
      <c r="HI4" s="200"/>
      <c r="HJ4" s="200"/>
      <c r="HK4" s="200"/>
      <c r="HL4" s="200"/>
      <c r="HM4" s="200"/>
      <c r="HN4" s="200"/>
      <c r="HO4" s="200"/>
      <c r="HP4" s="200"/>
      <c r="HQ4" s="200"/>
      <c r="HR4" s="200"/>
      <c r="HS4" s="200"/>
      <c r="HT4" s="200"/>
      <c r="HU4" s="200"/>
      <c r="HV4" s="200"/>
      <c r="HW4" s="200"/>
      <c r="HX4" s="200"/>
      <c r="HY4" s="200"/>
      <c r="HZ4" s="200"/>
      <c r="IA4" s="200"/>
      <c r="IB4" s="200"/>
      <c r="IC4" s="200"/>
      <c r="ID4" s="200"/>
      <c r="IE4" s="200"/>
      <c r="IF4" s="200"/>
      <c r="IG4" s="200"/>
      <c r="IH4" s="200"/>
      <c r="II4" s="200"/>
      <c r="IJ4" s="200"/>
      <c r="IK4" s="200"/>
      <c r="IL4" s="200"/>
      <c r="IM4" s="200"/>
      <c r="IN4" s="200"/>
      <c r="IO4" s="200"/>
      <c r="IP4" s="200"/>
      <c r="IQ4" s="200"/>
      <c r="IR4" s="200"/>
      <c r="IS4" s="200"/>
    </row>
    <row r="5" spans="1:253" s="190" customFormat="1" ht="0.75" customHeight="1" x14ac:dyDescent="0.25">
      <c r="A5" s="193"/>
      <c r="B5" s="202"/>
      <c r="C5" s="202"/>
      <c r="D5" s="196"/>
      <c r="E5" s="196"/>
      <c r="F5" s="196"/>
      <c r="G5" s="196"/>
      <c r="H5" s="196"/>
      <c r="I5" s="196"/>
      <c r="J5" s="196"/>
      <c r="K5" s="196"/>
      <c r="L5" s="196"/>
      <c r="M5" s="196"/>
      <c r="N5" s="196"/>
      <c r="O5" s="193"/>
      <c r="P5" s="193"/>
      <c r="Q5" s="193"/>
      <c r="R5" s="193"/>
      <c r="S5" s="193"/>
      <c r="T5" s="193"/>
      <c r="U5" s="193"/>
      <c r="V5" s="193"/>
      <c r="W5" s="193"/>
      <c r="X5" s="193"/>
      <c r="Y5" s="193"/>
      <c r="Z5" s="193"/>
      <c r="AA5" s="193"/>
      <c r="AB5" s="193"/>
      <c r="AC5" s="193"/>
      <c r="AD5" s="193"/>
      <c r="AE5" s="193"/>
      <c r="AF5" s="193"/>
      <c r="AG5" s="193"/>
      <c r="AH5" s="193"/>
      <c r="AI5" s="193"/>
      <c r="AJ5" s="193"/>
      <c r="AK5" s="193"/>
      <c r="AL5" s="193"/>
      <c r="AM5" s="193"/>
      <c r="AN5" s="193"/>
      <c r="AO5" s="193"/>
      <c r="AP5" s="193"/>
      <c r="AQ5" s="193"/>
      <c r="AR5" s="193"/>
      <c r="AS5" s="193"/>
      <c r="AT5" s="193"/>
      <c r="AU5" s="193"/>
      <c r="AV5" s="193"/>
      <c r="AW5" s="193"/>
      <c r="AX5" s="193"/>
      <c r="AY5" s="193"/>
      <c r="AZ5" s="193"/>
      <c r="BA5" s="193"/>
      <c r="BB5" s="193"/>
      <c r="BC5" s="193"/>
      <c r="BD5" s="193"/>
      <c r="BE5" s="193"/>
      <c r="BF5" s="193"/>
      <c r="BG5" s="193"/>
      <c r="BH5" s="193"/>
      <c r="BI5" s="193"/>
      <c r="BJ5" s="193"/>
      <c r="BK5" s="193"/>
      <c r="BL5" s="193"/>
      <c r="BM5" s="193"/>
      <c r="BN5" s="193"/>
      <c r="BO5" s="193"/>
      <c r="BP5" s="193"/>
      <c r="BQ5" s="193"/>
      <c r="BR5" s="193"/>
      <c r="BS5" s="193"/>
      <c r="BT5" s="193"/>
      <c r="BU5" s="193"/>
      <c r="BV5" s="193"/>
      <c r="BW5" s="193"/>
      <c r="BX5" s="193"/>
      <c r="BY5" s="193"/>
      <c r="BZ5" s="193"/>
      <c r="CA5" s="193"/>
      <c r="CB5" s="193"/>
      <c r="CC5" s="193"/>
      <c r="CD5" s="193"/>
      <c r="CE5" s="193"/>
      <c r="CF5" s="193"/>
      <c r="CG5" s="193"/>
      <c r="CH5" s="193"/>
      <c r="CI5" s="193"/>
      <c r="CJ5" s="193"/>
      <c r="CK5" s="193"/>
      <c r="CL5" s="193"/>
      <c r="CM5" s="193"/>
      <c r="CN5" s="193"/>
      <c r="CO5" s="193"/>
      <c r="CP5" s="193"/>
      <c r="CQ5" s="193"/>
      <c r="CR5" s="193"/>
      <c r="CS5" s="193"/>
      <c r="CT5" s="193"/>
      <c r="CU5" s="193"/>
      <c r="CV5" s="193"/>
      <c r="CW5" s="193"/>
      <c r="CX5" s="193"/>
      <c r="CY5" s="193"/>
      <c r="CZ5" s="193"/>
      <c r="DA5" s="193"/>
      <c r="DB5" s="193"/>
      <c r="DC5" s="193"/>
      <c r="DD5" s="193"/>
      <c r="DE5" s="193"/>
      <c r="DF5" s="193"/>
      <c r="DG5" s="193"/>
      <c r="DH5" s="193"/>
      <c r="DI5" s="193"/>
      <c r="DJ5" s="193"/>
      <c r="DK5" s="193"/>
      <c r="DL5" s="193"/>
      <c r="DM5" s="193"/>
      <c r="DN5" s="193"/>
      <c r="DO5" s="193"/>
      <c r="DP5" s="193"/>
      <c r="DQ5" s="193"/>
      <c r="DR5" s="193"/>
      <c r="DS5" s="193"/>
      <c r="DT5" s="193"/>
      <c r="DU5" s="193"/>
      <c r="DV5" s="193"/>
      <c r="DW5" s="193"/>
      <c r="DX5" s="193"/>
      <c r="DY5" s="193"/>
      <c r="DZ5" s="193"/>
      <c r="EA5" s="193"/>
      <c r="EB5" s="193"/>
      <c r="EC5" s="193"/>
      <c r="ED5" s="193"/>
      <c r="EE5" s="193"/>
      <c r="EF5" s="193"/>
      <c r="EG5" s="193"/>
      <c r="EH5" s="193"/>
      <c r="EI5" s="193"/>
      <c r="EJ5" s="193"/>
      <c r="EK5" s="193"/>
      <c r="EL5" s="193"/>
      <c r="EM5" s="193"/>
      <c r="EN5" s="193"/>
      <c r="EO5" s="193"/>
      <c r="EP5" s="193"/>
      <c r="EQ5" s="193"/>
      <c r="ER5" s="193"/>
      <c r="ES5" s="193"/>
      <c r="ET5" s="193"/>
      <c r="EU5" s="193"/>
      <c r="EV5" s="193"/>
      <c r="EW5" s="193"/>
      <c r="EX5" s="193"/>
      <c r="EY5" s="193"/>
      <c r="EZ5" s="193"/>
      <c r="FA5" s="193"/>
      <c r="FB5" s="193"/>
      <c r="FC5" s="193"/>
      <c r="FD5" s="193"/>
      <c r="FE5" s="193"/>
      <c r="FF5" s="193"/>
      <c r="FG5" s="193"/>
      <c r="FH5" s="193"/>
      <c r="FI5" s="193"/>
      <c r="FJ5" s="193"/>
      <c r="FK5" s="193"/>
      <c r="FL5" s="193"/>
      <c r="FM5" s="193"/>
      <c r="FN5" s="193"/>
      <c r="FO5" s="193"/>
      <c r="FP5" s="193"/>
      <c r="FQ5" s="193"/>
      <c r="FR5" s="193"/>
      <c r="FS5" s="193"/>
      <c r="FT5" s="193"/>
      <c r="FU5" s="193"/>
      <c r="FV5" s="193"/>
      <c r="FW5" s="193"/>
      <c r="FX5" s="193"/>
      <c r="FY5" s="193"/>
      <c r="FZ5" s="193"/>
      <c r="GA5" s="193"/>
      <c r="GB5" s="193"/>
      <c r="GC5" s="193"/>
      <c r="GD5" s="193"/>
      <c r="GE5" s="193"/>
      <c r="GF5" s="193"/>
      <c r="GG5" s="193"/>
      <c r="GH5" s="193"/>
      <c r="GI5" s="193"/>
      <c r="GJ5" s="193"/>
      <c r="GK5" s="193"/>
      <c r="GL5" s="193"/>
      <c r="GM5" s="193"/>
      <c r="GN5" s="193"/>
      <c r="GO5" s="193"/>
      <c r="GP5" s="193"/>
      <c r="GQ5" s="193"/>
      <c r="GR5" s="193"/>
      <c r="GS5" s="193"/>
      <c r="GT5" s="193"/>
      <c r="GU5" s="193"/>
      <c r="GV5" s="193"/>
      <c r="GW5" s="193"/>
      <c r="GX5" s="193"/>
      <c r="GY5" s="193"/>
      <c r="GZ5" s="193"/>
      <c r="HA5" s="193"/>
      <c r="HB5" s="193"/>
      <c r="HC5" s="193"/>
      <c r="HD5" s="193"/>
      <c r="HE5" s="193"/>
      <c r="HF5" s="193"/>
      <c r="HG5" s="193"/>
      <c r="HH5" s="193"/>
      <c r="HI5" s="193"/>
      <c r="HJ5" s="193"/>
      <c r="HK5" s="193"/>
      <c r="HL5" s="193"/>
      <c r="HM5" s="193"/>
      <c r="HN5" s="193"/>
      <c r="HO5" s="193"/>
      <c r="HP5" s="193"/>
      <c r="HQ5" s="193"/>
      <c r="HR5" s="193"/>
      <c r="HS5" s="193"/>
      <c r="HT5" s="193"/>
      <c r="HU5" s="193"/>
      <c r="HV5" s="193"/>
      <c r="HW5" s="193"/>
      <c r="HX5" s="193"/>
      <c r="HY5" s="193"/>
      <c r="HZ5" s="193"/>
      <c r="IA5" s="193"/>
      <c r="IB5" s="193"/>
      <c r="IC5" s="193"/>
      <c r="ID5" s="193"/>
      <c r="IE5" s="193"/>
      <c r="IF5" s="193"/>
      <c r="IG5" s="193"/>
      <c r="IH5" s="193"/>
      <c r="II5" s="193"/>
      <c r="IJ5" s="193"/>
      <c r="IK5" s="193"/>
      <c r="IL5" s="193"/>
      <c r="IM5" s="193"/>
      <c r="IN5" s="193"/>
      <c r="IO5" s="193"/>
      <c r="IP5" s="193"/>
      <c r="IQ5" s="193"/>
      <c r="IR5" s="193"/>
      <c r="IS5" s="193"/>
    </row>
    <row r="6" spans="1:253" s="195" customFormat="1" ht="1.5" customHeight="1" x14ac:dyDescent="0.25">
      <c r="A6" s="193"/>
      <c r="B6" s="203"/>
      <c r="C6" s="203"/>
      <c r="D6" s="194"/>
      <c r="E6" s="194"/>
      <c r="F6" s="194"/>
      <c r="G6" s="194"/>
      <c r="H6" s="194"/>
      <c r="I6" s="194"/>
      <c r="J6" s="194"/>
      <c r="K6" s="194"/>
      <c r="L6" s="194"/>
      <c r="M6" s="194"/>
      <c r="N6" s="194"/>
      <c r="O6" s="193"/>
      <c r="P6" s="193"/>
      <c r="Q6" s="193"/>
      <c r="R6" s="193"/>
      <c r="S6" s="193"/>
      <c r="T6" s="193"/>
      <c r="U6" s="193"/>
      <c r="V6" s="193"/>
      <c r="W6" s="193"/>
      <c r="X6" s="193"/>
      <c r="Y6" s="193"/>
      <c r="Z6" s="193"/>
      <c r="AA6" s="193"/>
      <c r="AB6" s="193"/>
      <c r="AC6" s="193"/>
      <c r="AD6" s="193"/>
      <c r="AE6" s="193"/>
      <c r="AF6" s="193"/>
      <c r="AG6" s="193"/>
      <c r="AH6" s="193"/>
      <c r="AI6" s="193"/>
      <c r="AJ6" s="193"/>
      <c r="AK6" s="193"/>
      <c r="AL6" s="193"/>
      <c r="AM6" s="193"/>
      <c r="AN6" s="193"/>
      <c r="AO6" s="193"/>
      <c r="AP6" s="193"/>
      <c r="AQ6" s="193"/>
      <c r="AR6" s="193"/>
      <c r="AS6" s="193"/>
      <c r="AT6" s="193"/>
      <c r="AU6" s="193"/>
      <c r="AV6" s="193"/>
      <c r="AW6" s="193"/>
      <c r="AX6" s="193"/>
      <c r="AY6" s="193"/>
      <c r="AZ6" s="193"/>
      <c r="BA6" s="193"/>
      <c r="BB6" s="193"/>
      <c r="BC6" s="193"/>
      <c r="BD6" s="193"/>
      <c r="BE6" s="193"/>
      <c r="BF6" s="193"/>
      <c r="BG6" s="193"/>
      <c r="BH6" s="193"/>
      <c r="BI6" s="193"/>
      <c r="BJ6" s="193"/>
      <c r="BK6" s="193"/>
      <c r="BL6" s="193"/>
      <c r="BM6" s="193"/>
      <c r="BN6" s="193"/>
      <c r="BO6" s="193"/>
      <c r="BP6" s="193"/>
      <c r="BQ6" s="193"/>
      <c r="BR6" s="193"/>
      <c r="BS6" s="193"/>
      <c r="BT6" s="193"/>
      <c r="BU6" s="193"/>
      <c r="BV6" s="193"/>
      <c r="BW6" s="193"/>
      <c r="BX6" s="193"/>
      <c r="BY6" s="193"/>
      <c r="BZ6" s="193"/>
      <c r="CA6" s="193"/>
      <c r="CB6" s="193"/>
      <c r="CC6" s="193"/>
      <c r="CD6" s="193"/>
      <c r="CE6" s="193"/>
      <c r="CF6" s="193"/>
      <c r="CG6" s="193"/>
      <c r="CH6" s="193"/>
      <c r="CI6" s="193"/>
      <c r="CJ6" s="193"/>
      <c r="CK6" s="193"/>
      <c r="CL6" s="193"/>
      <c r="CM6" s="193"/>
      <c r="CN6" s="193"/>
      <c r="CO6" s="193"/>
      <c r="CP6" s="193"/>
      <c r="CQ6" s="193"/>
      <c r="CR6" s="193"/>
      <c r="CS6" s="193"/>
      <c r="CT6" s="193"/>
      <c r="CU6" s="193"/>
      <c r="CV6" s="193"/>
      <c r="CW6" s="193"/>
      <c r="CX6" s="193"/>
      <c r="CY6" s="193"/>
      <c r="CZ6" s="193"/>
      <c r="DA6" s="193"/>
      <c r="DB6" s="193"/>
      <c r="DC6" s="193"/>
      <c r="DD6" s="193"/>
      <c r="DE6" s="193"/>
      <c r="DF6" s="193"/>
      <c r="DG6" s="193"/>
      <c r="DH6" s="193"/>
      <c r="DI6" s="193"/>
      <c r="DJ6" s="193"/>
      <c r="DK6" s="193"/>
      <c r="DL6" s="193"/>
      <c r="DM6" s="193"/>
      <c r="DN6" s="193"/>
      <c r="DO6" s="193"/>
      <c r="DP6" s="193"/>
      <c r="DQ6" s="193"/>
      <c r="DR6" s="193"/>
      <c r="DS6" s="193"/>
      <c r="DT6" s="193"/>
      <c r="DU6" s="193"/>
      <c r="DV6" s="193"/>
      <c r="DW6" s="193"/>
      <c r="DX6" s="193"/>
      <c r="DY6" s="193"/>
      <c r="DZ6" s="193"/>
      <c r="EA6" s="193"/>
      <c r="EB6" s="193"/>
      <c r="EC6" s="193"/>
      <c r="ED6" s="193"/>
      <c r="EE6" s="193"/>
      <c r="EF6" s="193"/>
      <c r="EG6" s="193"/>
      <c r="EH6" s="193"/>
      <c r="EI6" s="193"/>
      <c r="EJ6" s="193"/>
      <c r="EK6" s="193"/>
      <c r="EL6" s="193"/>
      <c r="EM6" s="193"/>
      <c r="EN6" s="193"/>
      <c r="EO6" s="193"/>
      <c r="EP6" s="193"/>
      <c r="EQ6" s="193"/>
      <c r="ER6" s="193"/>
      <c r="ES6" s="193"/>
      <c r="ET6" s="193"/>
      <c r="EU6" s="193"/>
      <c r="EV6" s="193"/>
      <c r="EW6" s="193"/>
      <c r="EX6" s="193"/>
      <c r="EY6" s="193"/>
      <c r="EZ6" s="193"/>
      <c r="FA6" s="193"/>
      <c r="FB6" s="193"/>
      <c r="FC6" s="193"/>
      <c r="FD6" s="193"/>
      <c r="FE6" s="193"/>
      <c r="FF6" s="193"/>
      <c r="FG6" s="193"/>
      <c r="FH6" s="193"/>
      <c r="FI6" s="193"/>
      <c r="FJ6" s="193"/>
      <c r="FK6" s="193"/>
      <c r="FL6" s="193"/>
      <c r="FM6" s="193"/>
      <c r="FN6" s="193"/>
      <c r="FO6" s="193"/>
      <c r="FP6" s="193"/>
      <c r="FQ6" s="193"/>
      <c r="FR6" s="193"/>
      <c r="FS6" s="193"/>
      <c r="FT6" s="193"/>
      <c r="FU6" s="193"/>
      <c r="FV6" s="193"/>
      <c r="FW6" s="193"/>
      <c r="FX6" s="193"/>
      <c r="FY6" s="193"/>
      <c r="FZ6" s="193"/>
      <c r="GA6" s="193"/>
      <c r="GB6" s="193"/>
      <c r="GC6" s="193"/>
      <c r="GD6" s="193"/>
      <c r="GE6" s="193"/>
      <c r="GF6" s="193"/>
      <c r="GG6" s="193"/>
      <c r="GH6" s="193"/>
      <c r="GI6" s="193"/>
      <c r="GJ6" s="193"/>
      <c r="GK6" s="193"/>
      <c r="GL6" s="193"/>
      <c r="GM6" s="193"/>
      <c r="GN6" s="193"/>
      <c r="GO6" s="193"/>
      <c r="GP6" s="193"/>
      <c r="GQ6" s="193"/>
      <c r="GR6" s="193"/>
      <c r="GS6" s="193"/>
      <c r="GT6" s="193"/>
      <c r="GU6" s="193"/>
      <c r="GV6" s="193"/>
      <c r="GW6" s="193"/>
      <c r="GX6" s="193"/>
      <c r="GY6" s="193"/>
      <c r="GZ6" s="193"/>
      <c r="HA6" s="193"/>
      <c r="HB6" s="193"/>
      <c r="HC6" s="193"/>
      <c r="HD6" s="193"/>
      <c r="HE6" s="193"/>
      <c r="HF6" s="193"/>
      <c r="HG6" s="193"/>
      <c r="HH6" s="193"/>
      <c r="HI6" s="193"/>
      <c r="HJ6" s="193"/>
      <c r="HK6" s="193"/>
      <c r="HL6" s="193"/>
      <c r="HM6" s="193"/>
      <c r="HN6" s="193"/>
      <c r="HO6" s="193"/>
      <c r="HP6" s="193"/>
      <c r="HQ6" s="193"/>
      <c r="HR6" s="193"/>
      <c r="HS6" s="193"/>
      <c r="HT6" s="193"/>
      <c r="HU6" s="193"/>
      <c r="HV6" s="193"/>
      <c r="HW6" s="193"/>
      <c r="HX6" s="193"/>
      <c r="HY6" s="193"/>
      <c r="HZ6" s="193"/>
      <c r="IA6" s="193"/>
      <c r="IB6" s="193"/>
      <c r="IC6" s="193"/>
      <c r="ID6" s="193"/>
      <c r="IE6" s="193"/>
      <c r="IF6" s="193"/>
      <c r="IG6" s="193"/>
      <c r="IH6" s="193"/>
      <c r="II6" s="193"/>
      <c r="IJ6" s="193"/>
      <c r="IK6" s="193"/>
      <c r="IL6" s="193"/>
      <c r="IM6" s="193"/>
      <c r="IN6" s="193"/>
      <c r="IO6" s="193"/>
      <c r="IP6" s="193"/>
      <c r="IQ6" s="193"/>
      <c r="IR6" s="193"/>
      <c r="IS6" s="193"/>
    </row>
    <row r="7" spans="1:253" s="190" customFormat="1" ht="12.75" customHeight="1" x14ac:dyDescent="0.25">
      <c r="A7" s="193"/>
      <c r="B7" s="204" t="s">
        <v>10</v>
      </c>
      <c r="C7" s="204"/>
      <c r="D7" s="196"/>
      <c r="E7" s="196"/>
      <c r="F7" s="196"/>
      <c r="G7" s="196"/>
      <c r="H7" s="196"/>
      <c r="I7" s="196"/>
      <c r="J7" s="196"/>
      <c r="K7" s="192"/>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93"/>
      <c r="AL7" s="193"/>
      <c r="AM7" s="193"/>
      <c r="AN7" s="193"/>
      <c r="AO7" s="193"/>
      <c r="AP7" s="193"/>
      <c r="AQ7" s="193"/>
      <c r="AR7" s="193"/>
      <c r="AS7" s="193"/>
      <c r="AT7" s="193"/>
      <c r="AU7" s="193"/>
      <c r="AV7" s="193"/>
      <c r="AW7" s="193"/>
      <c r="AX7" s="193"/>
      <c r="AY7" s="193"/>
      <c r="AZ7" s="193"/>
      <c r="BA7" s="193"/>
      <c r="BB7" s="193"/>
      <c r="BC7" s="193"/>
      <c r="BD7" s="193"/>
      <c r="BE7" s="193"/>
      <c r="BF7" s="193"/>
      <c r="BG7" s="193"/>
      <c r="BH7" s="193"/>
      <c r="BI7" s="193"/>
      <c r="BJ7" s="193"/>
      <c r="BK7" s="193"/>
      <c r="BL7" s="193"/>
      <c r="BM7" s="193"/>
      <c r="BN7" s="193"/>
      <c r="BO7" s="193"/>
      <c r="BP7" s="193"/>
      <c r="BQ7" s="193"/>
      <c r="BR7" s="193"/>
      <c r="BS7" s="193"/>
      <c r="BT7" s="193"/>
      <c r="BU7" s="193"/>
      <c r="BV7" s="193"/>
      <c r="BW7" s="193"/>
      <c r="BX7" s="193"/>
      <c r="BY7" s="193"/>
      <c r="BZ7" s="193"/>
      <c r="CA7" s="193"/>
      <c r="CB7" s="193"/>
      <c r="CC7" s="193"/>
      <c r="CD7" s="193"/>
      <c r="CE7" s="193"/>
      <c r="CF7" s="193"/>
      <c r="CG7" s="193"/>
      <c r="CH7" s="193"/>
      <c r="CI7" s="193"/>
      <c r="CJ7" s="193"/>
      <c r="CK7" s="193"/>
      <c r="CL7" s="193"/>
      <c r="CM7" s="193"/>
      <c r="CN7" s="193"/>
      <c r="CO7" s="193"/>
      <c r="CP7" s="193"/>
      <c r="CQ7" s="193"/>
      <c r="CR7" s="193"/>
      <c r="CS7" s="193"/>
      <c r="CT7" s="193"/>
      <c r="CU7" s="193"/>
      <c r="CV7" s="193"/>
      <c r="CW7" s="193"/>
      <c r="CX7" s="193"/>
      <c r="CY7" s="193"/>
      <c r="CZ7" s="193"/>
      <c r="DA7" s="193"/>
      <c r="DB7" s="193"/>
      <c r="DC7" s="193"/>
      <c r="DD7" s="193"/>
      <c r="DE7" s="193"/>
      <c r="DF7" s="193"/>
      <c r="DG7" s="193"/>
      <c r="DH7" s="193"/>
      <c r="DI7" s="193"/>
      <c r="DJ7" s="193"/>
      <c r="DK7" s="193"/>
      <c r="DL7" s="193"/>
      <c r="DM7" s="193"/>
      <c r="DN7" s="193"/>
      <c r="DO7" s="193"/>
      <c r="DP7" s="193"/>
      <c r="DQ7" s="193"/>
      <c r="DR7" s="193"/>
      <c r="DS7" s="193"/>
      <c r="DT7" s="193"/>
      <c r="DU7" s="193"/>
      <c r="DV7" s="193"/>
      <c r="DW7" s="193"/>
      <c r="DX7" s="193"/>
      <c r="DY7" s="193"/>
      <c r="DZ7" s="193"/>
      <c r="EA7" s="193"/>
      <c r="EB7" s="193"/>
      <c r="EC7" s="193"/>
      <c r="ED7" s="193"/>
      <c r="EE7" s="193"/>
      <c r="EF7" s="193"/>
      <c r="EG7" s="193"/>
      <c r="EH7" s="193"/>
      <c r="EI7" s="193"/>
      <c r="EJ7" s="193"/>
      <c r="EK7" s="193"/>
      <c r="EL7" s="193"/>
      <c r="EM7" s="193"/>
      <c r="EN7" s="193"/>
      <c r="EO7" s="193"/>
      <c r="EP7" s="193"/>
      <c r="EQ7" s="193"/>
      <c r="ER7" s="193"/>
      <c r="ES7" s="193"/>
      <c r="ET7" s="193"/>
      <c r="EU7" s="193"/>
      <c r="EV7" s="193"/>
      <c r="EW7" s="193"/>
      <c r="EX7" s="193"/>
      <c r="EY7" s="193"/>
      <c r="EZ7" s="193"/>
      <c r="FA7" s="193"/>
      <c r="FB7" s="193"/>
      <c r="FC7" s="193"/>
      <c r="FD7" s="193"/>
      <c r="FE7" s="193"/>
      <c r="FF7" s="193"/>
      <c r="FG7" s="193"/>
      <c r="FH7" s="193"/>
      <c r="FI7" s="193"/>
      <c r="FJ7" s="193"/>
      <c r="FK7" s="193"/>
      <c r="FL7" s="193"/>
      <c r="FM7" s="193"/>
      <c r="FN7" s="193"/>
      <c r="FO7" s="193"/>
      <c r="FP7" s="193"/>
      <c r="FQ7" s="193"/>
      <c r="FR7" s="193"/>
      <c r="FS7" s="193"/>
      <c r="FT7" s="193"/>
      <c r="FU7" s="193"/>
      <c r="FV7" s="193"/>
      <c r="FW7" s="193"/>
      <c r="FX7" s="193"/>
      <c r="FY7" s="193"/>
      <c r="FZ7" s="193"/>
      <c r="GA7" s="193"/>
      <c r="GB7" s="193"/>
      <c r="GC7" s="193"/>
      <c r="GD7" s="193"/>
      <c r="GE7" s="193"/>
      <c r="GF7" s="193"/>
      <c r="GG7" s="193"/>
      <c r="GH7" s="193"/>
      <c r="GI7" s="193"/>
      <c r="GJ7" s="193"/>
      <c r="GK7" s="193"/>
      <c r="GL7" s="193"/>
      <c r="GM7" s="193"/>
      <c r="GN7" s="193"/>
      <c r="GO7" s="193"/>
      <c r="GP7" s="193"/>
      <c r="GQ7" s="193"/>
      <c r="GR7" s="193"/>
      <c r="GS7" s="193"/>
      <c r="GT7" s="193"/>
      <c r="GU7" s="193"/>
      <c r="GV7" s="193"/>
      <c r="GW7" s="193"/>
      <c r="GX7" s="193"/>
      <c r="GY7" s="193"/>
      <c r="GZ7" s="193"/>
      <c r="HA7" s="193"/>
      <c r="HB7" s="193"/>
      <c r="HC7" s="193"/>
      <c r="HD7" s="193"/>
      <c r="HE7" s="193"/>
      <c r="HF7" s="193"/>
      <c r="HG7" s="193"/>
      <c r="HH7" s="193"/>
      <c r="HI7" s="193"/>
      <c r="HJ7" s="193"/>
      <c r="HK7" s="193"/>
      <c r="HL7" s="193"/>
      <c r="HM7" s="193"/>
      <c r="HN7" s="193"/>
      <c r="HO7" s="193"/>
      <c r="HP7" s="193"/>
      <c r="HQ7" s="193"/>
      <c r="HR7" s="193"/>
      <c r="HS7" s="193"/>
      <c r="HT7" s="193"/>
      <c r="HU7" s="193"/>
      <c r="HV7" s="193"/>
      <c r="HW7" s="193"/>
      <c r="HX7" s="193"/>
      <c r="HY7" s="193"/>
      <c r="HZ7" s="193"/>
      <c r="IA7" s="193"/>
      <c r="IB7" s="193"/>
      <c r="IC7" s="193"/>
      <c r="ID7" s="193"/>
      <c r="IE7" s="193"/>
      <c r="IF7" s="193"/>
      <c r="IG7" s="193"/>
      <c r="IH7" s="193"/>
      <c r="II7" s="193"/>
      <c r="IJ7" s="193"/>
      <c r="IK7" s="193"/>
      <c r="IL7" s="193"/>
      <c r="IM7" s="193"/>
      <c r="IN7" s="193"/>
      <c r="IO7" s="193"/>
      <c r="IP7" s="193"/>
      <c r="IQ7" s="193"/>
      <c r="IR7" s="193"/>
      <c r="IS7" s="193"/>
    </row>
    <row r="8" spans="1:253" x14ac:dyDescent="0.25">
      <c r="C8" s="205"/>
      <c r="D8" s="206"/>
      <c r="E8" s="207"/>
      <c r="K8" s="209"/>
    </row>
    <row r="9" spans="1:253" ht="15" customHeight="1" x14ac:dyDescent="0.25">
      <c r="A9" s="211"/>
      <c r="B9" s="212"/>
      <c r="C9" s="196"/>
      <c r="D9" s="275" t="s">
        <v>14</v>
      </c>
      <c r="E9" s="275"/>
      <c r="F9" s="275"/>
      <c r="G9" s="275"/>
      <c r="H9" s="275"/>
      <c r="I9" s="275"/>
      <c r="J9" s="213"/>
      <c r="K9" s="214"/>
      <c r="L9" s="214"/>
      <c r="M9" s="215"/>
      <c r="N9" s="215"/>
      <c r="Q9" s="210"/>
      <c r="R9" s="208"/>
      <c r="S9" s="208"/>
      <c r="V9" s="208"/>
    </row>
    <row r="10" spans="1:253" ht="18" customHeight="1" x14ac:dyDescent="0.25">
      <c r="A10" s="211"/>
      <c r="B10" s="212"/>
      <c r="C10" s="196"/>
      <c r="D10" s="274" t="s">
        <v>78</v>
      </c>
      <c r="E10" s="274"/>
      <c r="F10" s="274"/>
      <c r="G10" s="274"/>
      <c r="H10" s="274"/>
      <c r="I10" s="274"/>
      <c r="J10" s="216"/>
      <c r="K10" s="217"/>
      <c r="L10" s="217"/>
      <c r="M10" s="218"/>
      <c r="N10" s="218"/>
      <c r="O10" s="218"/>
      <c r="P10" s="219"/>
      <c r="Q10" s="219"/>
      <c r="R10" s="208"/>
      <c r="S10" s="208"/>
      <c r="V10" s="208"/>
    </row>
    <row r="11" spans="1:253" ht="27.75" customHeight="1" x14ac:dyDescent="0.25">
      <c r="A11" s="211"/>
      <c r="B11" s="212"/>
      <c r="C11" s="196"/>
      <c r="D11" s="218" t="s">
        <v>13</v>
      </c>
      <c r="E11" s="218" t="s">
        <v>34</v>
      </c>
      <c r="F11" s="218" t="s">
        <v>33</v>
      </c>
      <c r="G11" s="218" t="s">
        <v>32</v>
      </c>
      <c r="H11" s="218" t="s">
        <v>31</v>
      </c>
      <c r="I11" s="218" t="s">
        <v>30</v>
      </c>
      <c r="J11" s="218" t="s">
        <v>29</v>
      </c>
      <c r="K11" s="218" t="s">
        <v>28</v>
      </c>
      <c r="L11" s="218" t="s">
        <v>27</v>
      </c>
      <c r="M11" s="218" t="s">
        <v>26</v>
      </c>
      <c r="N11" s="218" t="s">
        <v>25</v>
      </c>
      <c r="O11" s="217"/>
      <c r="R11" s="208"/>
      <c r="S11" s="5"/>
      <c r="T11" s="4"/>
      <c r="U11" s="4"/>
      <c r="V11" s="4"/>
      <c r="W11" s="4"/>
      <c r="X11" s="6"/>
    </row>
    <row r="12" spans="1:253" ht="15.75" x14ac:dyDescent="0.25">
      <c r="A12" s="211"/>
      <c r="B12" s="212"/>
      <c r="C12" s="196"/>
      <c r="D12" s="220">
        <v>42643</v>
      </c>
      <c r="E12" s="221">
        <v>664.5</v>
      </c>
      <c r="F12" s="222"/>
      <c r="G12" s="222"/>
      <c r="H12" s="221">
        <v>371.47500000000002</v>
      </c>
      <c r="I12" s="223"/>
      <c r="J12" s="223"/>
      <c r="K12" s="224"/>
      <c r="L12" s="221">
        <v>8139.01</v>
      </c>
      <c r="M12" s="217"/>
      <c r="N12" s="217"/>
      <c r="O12" s="217"/>
      <c r="R12" s="208"/>
      <c r="S12" s="5"/>
      <c r="T12" s="4"/>
      <c r="U12" s="4"/>
      <c r="V12" s="4"/>
      <c r="W12" s="4"/>
      <c r="X12" s="6"/>
    </row>
    <row r="13" spans="1:253" ht="15.75" x14ac:dyDescent="0.25">
      <c r="A13" s="211"/>
      <c r="B13" s="212"/>
      <c r="C13" s="196"/>
      <c r="D13" s="220">
        <v>42650</v>
      </c>
      <c r="E13" s="221">
        <v>641</v>
      </c>
      <c r="F13" s="225">
        <f t="shared" ref="F13:F44" si="0">(E13-E12)/E12</f>
        <v>-3.5364936042136946E-2</v>
      </c>
      <c r="G13" s="225">
        <f>F13-K13</f>
        <v>-2.6164936042136946E-2</v>
      </c>
      <c r="H13" s="221">
        <v>362.73399999999998</v>
      </c>
      <c r="I13" s="225">
        <f t="shared" ref="I13:I44" si="1">(H13-H12)/H12</f>
        <v>-2.3530520223433722E-2</v>
      </c>
      <c r="J13" s="225">
        <f t="shared" ref="J13:J44" si="2">I13-K13</f>
        <v>-1.4330520223433722E-2</v>
      </c>
      <c r="K13" s="226">
        <v>-9.1999999999999998E-3</v>
      </c>
      <c r="L13" s="221">
        <v>8124.59</v>
      </c>
      <c r="M13" s="227">
        <f t="shared" ref="M13:M44" si="3">(L13-L12)/L12</f>
        <v>-1.771714250258947E-3</v>
      </c>
      <c r="N13" s="227">
        <f t="shared" ref="N13:N44" si="4">M13-K13</f>
        <v>7.4282857497410528E-3</v>
      </c>
      <c r="O13" s="217"/>
      <c r="R13" s="208"/>
      <c r="S13" s="5"/>
      <c r="T13" s="4"/>
      <c r="U13" s="4"/>
      <c r="V13" s="4"/>
      <c r="W13" s="4"/>
      <c r="X13" s="6"/>
    </row>
    <row r="14" spans="1:253" ht="15.75" x14ac:dyDescent="0.25">
      <c r="A14" s="189"/>
      <c r="B14" s="212"/>
      <c r="C14" s="196"/>
      <c r="D14" s="220">
        <v>42657</v>
      </c>
      <c r="E14" s="221">
        <v>633.5</v>
      </c>
      <c r="F14" s="225">
        <f t="shared" si="0"/>
        <v>-1.1700468018720749E-2</v>
      </c>
      <c r="G14" s="225">
        <f t="shared" ref="G14:G44" si="5">F14-K14</f>
        <v>-4.000468018720749E-3</v>
      </c>
      <c r="H14" s="221">
        <v>368.197</v>
      </c>
      <c r="I14" s="225">
        <f t="shared" si="1"/>
        <v>1.5060622935815287E-2</v>
      </c>
      <c r="J14" s="225">
        <f t="shared" si="2"/>
        <v>2.2760622935815288E-2</v>
      </c>
      <c r="K14" s="226">
        <v>-7.7000000000000002E-3</v>
      </c>
      <c r="L14" s="221">
        <v>8089.91</v>
      </c>
      <c r="M14" s="227">
        <f t="shared" si="3"/>
        <v>-4.268523088549735E-3</v>
      </c>
      <c r="N14" s="227">
        <f t="shared" si="4"/>
        <v>3.4314769114502652E-3</v>
      </c>
      <c r="O14" s="217"/>
      <c r="R14" s="208"/>
      <c r="S14" s="5"/>
      <c r="T14" s="4"/>
      <c r="U14" s="4"/>
      <c r="V14" s="4"/>
      <c r="W14" s="4"/>
      <c r="X14" s="6"/>
    </row>
    <row r="15" spans="1:253" ht="15.75" x14ac:dyDescent="0.25">
      <c r="A15" s="189"/>
      <c r="B15" s="212"/>
      <c r="C15" s="196"/>
      <c r="D15" s="220">
        <v>42664</v>
      </c>
      <c r="E15" s="221">
        <v>626</v>
      </c>
      <c r="F15" s="225">
        <f t="shared" si="0"/>
        <v>-1.1838989739542225E-2</v>
      </c>
      <c r="G15" s="225">
        <f t="shared" si="5"/>
        <v>-4.3389897395422258E-3</v>
      </c>
      <c r="H15" s="221">
        <v>362.73399999999998</v>
      </c>
      <c r="I15" s="225">
        <f t="shared" si="1"/>
        <v>-1.4837165973650035E-2</v>
      </c>
      <c r="J15" s="225">
        <f t="shared" si="2"/>
        <v>-7.3371659736500353E-3</v>
      </c>
      <c r="K15" s="226">
        <v>-7.4999999999999997E-3</v>
      </c>
      <c r="L15" s="221">
        <v>8034.86</v>
      </c>
      <c r="M15" s="227">
        <f t="shared" si="3"/>
        <v>-6.8047728590305929E-3</v>
      </c>
      <c r="N15" s="227">
        <f t="shared" si="4"/>
        <v>6.9522714096940681E-4</v>
      </c>
      <c r="O15" s="217"/>
      <c r="R15" s="208"/>
      <c r="S15" s="5"/>
      <c r="T15" s="4"/>
      <c r="U15" s="4"/>
      <c r="V15" s="4"/>
      <c r="W15" s="4"/>
      <c r="X15" s="6"/>
    </row>
    <row r="16" spans="1:253" ht="15.75" x14ac:dyDescent="0.25">
      <c r="A16" s="189"/>
      <c r="B16" s="212"/>
      <c r="C16" s="196"/>
      <c r="D16" s="220">
        <v>42671</v>
      </c>
      <c r="E16" s="221">
        <v>587</v>
      </c>
      <c r="F16" s="225">
        <f t="shared" si="0"/>
        <v>-6.2300319488817889E-2</v>
      </c>
      <c r="G16" s="225">
        <f t="shared" si="5"/>
        <v>-5.2800319488817887E-2</v>
      </c>
      <c r="H16" s="221">
        <v>370.601</v>
      </c>
      <c r="I16" s="225">
        <f t="shared" si="1"/>
        <v>2.1688068943082311E-2</v>
      </c>
      <c r="J16" s="225">
        <f t="shared" si="2"/>
        <v>3.1188068943082313E-2</v>
      </c>
      <c r="K16" s="226">
        <v>-9.4999999999999998E-3</v>
      </c>
      <c r="L16" s="221">
        <v>7908.57</v>
      </c>
      <c r="M16" s="227">
        <f t="shared" si="3"/>
        <v>-1.5717759861403929E-2</v>
      </c>
      <c r="N16" s="227">
        <f t="shared" si="4"/>
        <v>-6.2177598614039289E-3</v>
      </c>
      <c r="O16" s="217"/>
      <c r="R16" s="208"/>
      <c r="S16" s="5"/>
      <c r="T16" s="4"/>
      <c r="U16" s="4"/>
      <c r="V16" s="4"/>
      <c r="W16" s="4"/>
      <c r="X16" s="6"/>
    </row>
    <row r="17" spans="1:24" ht="15.75" x14ac:dyDescent="0.25">
      <c r="A17" s="189"/>
      <c r="B17" s="212"/>
      <c r="C17" s="196"/>
      <c r="D17" s="220">
        <v>42678</v>
      </c>
      <c r="E17" s="221">
        <v>570.5</v>
      </c>
      <c r="F17" s="225">
        <f t="shared" si="0"/>
        <v>-2.8109028960817718E-2</v>
      </c>
      <c r="G17" s="225">
        <f t="shared" si="5"/>
        <v>-1.9909028960817719E-2</v>
      </c>
      <c r="H17" s="221">
        <v>361.423</v>
      </c>
      <c r="I17" s="225">
        <f t="shared" si="1"/>
        <v>-2.476517872320905E-2</v>
      </c>
      <c r="J17" s="225">
        <f t="shared" si="2"/>
        <v>-1.6565178723209052E-2</v>
      </c>
      <c r="K17" s="226">
        <v>-8.199999999999999E-3</v>
      </c>
      <c r="L17" s="221">
        <v>7593.2</v>
      </c>
      <c r="M17" s="227">
        <f t="shared" si="3"/>
        <v>-3.9876994197433908E-2</v>
      </c>
      <c r="N17" s="227">
        <f t="shared" si="4"/>
        <v>-3.1676994197433909E-2</v>
      </c>
      <c r="O17" s="217"/>
      <c r="R17" s="208"/>
      <c r="S17" s="5"/>
      <c r="T17" s="4"/>
      <c r="U17" s="4"/>
      <c r="V17" s="4"/>
      <c r="W17" s="4"/>
      <c r="X17" s="6"/>
    </row>
    <row r="18" spans="1:24" ht="15.75" x14ac:dyDescent="0.25">
      <c r="A18" s="189"/>
      <c r="B18" s="212"/>
      <c r="C18" s="196"/>
      <c r="D18" s="220">
        <v>42685</v>
      </c>
      <c r="E18" s="221">
        <v>554.5</v>
      </c>
      <c r="F18" s="225">
        <f t="shared" si="0"/>
        <v>-2.8045574057843997E-2</v>
      </c>
      <c r="G18" s="225">
        <f t="shared" si="5"/>
        <v>-1.8845574057843997E-2</v>
      </c>
      <c r="H18" s="221">
        <v>364.91899999999998</v>
      </c>
      <c r="I18" s="225">
        <f t="shared" si="1"/>
        <v>9.6728763803077857E-3</v>
      </c>
      <c r="J18" s="225">
        <f t="shared" si="2"/>
        <v>1.8872876380307785E-2</v>
      </c>
      <c r="K18" s="226">
        <v>-9.1999999999999998E-3</v>
      </c>
      <c r="L18" s="221">
        <v>7880.29</v>
      </c>
      <c r="M18" s="227">
        <f t="shared" si="3"/>
        <v>3.780882895222043E-2</v>
      </c>
      <c r="N18" s="227">
        <f t="shared" si="4"/>
        <v>4.700882895222043E-2</v>
      </c>
      <c r="O18" s="217"/>
      <c r="R18" s="208"/>
      <c r="S18" s="5"/>
      <c r="T18" s="4"/>
      <c r="U18" s="4"/>
      <c r="V18" s="4"/>
      <c r="W18" s="4"/>
      <c r="X18" s="6"/>
    </row>
    <row r="19" spans="1:24" ht="15.75" x14ac:dyDescent="0.25">
      <c r="A19" s="189"/>
      <c r="B19" s="212"/>
      <c r="C19" s="196"/>
      <c r="D19" s="220">
        <v>42692</v>
      </c>
      <c r="E19" s="221">
        <v>581.5</v>
      </c>
      <c r="F19" s="225">
        <f t="shared" si="0"/>
        <v>4.8692515779981967E-2</v>
      </c>
      <c r="G19" s="225">
        <f t="shared" si="5"/>
        <v>5.7692515779981968E-2</v>
      </c>
      <c r="H19" s="221">
        <v>378.24900000000002</v>
      </c>
      <c r="I19" s="225">
        <f t="shared" si="1"/>
        <v>3.6528654304105956E-2</v>
      </c>
      <c r="J19" s="225">
        <f t="shared" si="2"/>
        <v>4.5528654304105957E-2</v>
      </c>
      <c r="K19" s="226">
        <v>-9.0000000000000011E-3</v>
      </c>
      <c r="L19" s="221">
        <v>7904.55</v>
      </c>
      <c r="M19" s="227">
        <f t="shared" si="3"/>
        <v>3.0785669055326923E-3</v>
      </c>
      <c r="N19" s="227">
        <f t="shared" si="4"/>
        <v>1.2078566905532693E-2</v>
      </c>
      <c r="O19" s="217"/>
      <c r="R19" s="208"/>
      <c r="S19" s="5"/>
      <c r="T19" s="4"/>
      <c r="U19" s="4"/>
      <c r="V19" s="4"/>
      <c r="W19" s="4"/>
      <c r="X19" s="6"/>
    </row>
    <row r="20" spans="1:24" ht="15.75" x14ac:dyDescent="0.25">
      <c r="A20" s="189"/>
      <c r="B20" s="212"/>
      <c r="C20" s="196"/>
      <c r="D20" s="220">
        <v>42699</v>
      </c>
      <c r="E20" s="221">
        <v>592</v>
      </c>
      <c r="F20" s="225">
        <f t="shared" si="0"/>
        <v>1.8056749785038694E-2</v>
      </c>
      <c r="G20" s="225">
        <f t="shared" si="5"/>
        <v>2.7556749785038692E-2</v>
      </c>
      <c r="H20" s="221">
        <v>369.07100000000003</v>
      </c>
      <c r="I20" s="225">
        <f t="shared" si="1"/>
        <v>-2.4264439562298901E-2</v>
      </c>
      <c r="J20" s="225">
        <f t="shared" si="2"/>
        <v>-1.4764439562298901E-2</v>
      </c>
      <c r="K20" s="226">
        <v>-9.4999999999999998E-3</v>
      </c>
      <c r="L20" s="221">
        <v>7881.53</v>
      </c>
      <c r="M20" s="227">
        <f t="shared" si="3"/>
        <v>-2.9122467439639745E-3</v>
      </c>
      <c r="N20" s="227">
        <f t="shared" si="4"/>
        <v>6.5877532560360257E-3</v>
      </c>
      <c r="O20" s="217"/>
      <c r="R20" s="208"/>
      <c r="S20" s="5"/>
      <c r="T20" s="4"/>
      <c r="U20" s="4"/>
      <c r="V20" s="4"/>
      <c r="W20" s="4"/>
      <c r="X20" s="6"/>
    </row>
    <row r="21" spans="1:24" ht="15.75" x14ac:dyDescent="0.25">
      <c r="A21" s="189"/>
      <c r="B21" s="212"/>
      <c r="C21" s="196"/>
      <c r="D21" s="220">
        <v>42706</v>
      </c>
      <c r="E21" s="221">
        <v>581</v>
      </c>
      <c r="F21" s="225">
        <f t="shared" si="0"/>
        <v>-1.8581081081081082E-2</v>
      </c>
      <c r="G21" s="225">
        <f t="shared" si="5"/>
        <v>-9.7810810810810816E-3</v>
      </c>
      <c r="H21" s="221">
        <v>355.96</v>
      </c>
      <c r="I21" s="225">
        <f t="shared" si="1"/>
        <v>-3.5524330006963555E-2</v>
      </c>
      <c r="J21" s="225">
        <f t="shared" si="2"/>
        <v>-2.6724330006963552E-2</v>
      </c>
      <c r="K21" s="226">
        <v>-8.8000000000000005E-3</v>
      </c>
      <c r="L21" s="221">
        <v>7784.01</v>
      </c>
      <c r="M21" s="227">
        <f t="shared" si="3"/>
        <v>-1.2373232100873755E-2</v>
      </c>
      <c r="N21" s="227">
        <f t="shared" si="4"/>
        <v>-3.5732321008737546E-3</v>
      </c>
      <c r="O21" s="217"/>
      <c r="R21" s="208"/>
      <c r="S21" s="5"/>
      <c r="T21" s="4"/>
      <c r="U21" s="4"/>
      <c r="V21" s="4"/>
      <c r="W21" s="4"/>
      <c r="X21" s="6"/>
    </row>
    <row r="22" spans="1:24" ht="15.75" x14ac:dyDescent="0.25">
      <c r="A22" s="189"/>
      <c r="B22" s="212"/>
      <c r="C22" s="196"/>
      <c r="D22" s="220">
        <v>42713</v>
      </c>
      <c r="E22" s="221">
        <v>586</v>
      </c>
      <c r="F22" s="225">
        <f t="shared" si="0"/>
        <v>8.6058519793459545E-3</v>
      </c>
      <c r="G22" s="225">
        <f t="shared" si="5"/>
        <v>1.8005851979345955E-2</v>
      </c>
      <c r="H22" s="221">
        <v>362.51600000000002</v>
      </c>
      <c r="I22" s="225">
        <f t="shared" si="1"/>
        <v>1.8417799752781325E-2</v>
      </c>
      <c r="J22" s="225">
        <f t="shared" si="2"/>
        <v>2.7817799752781324E-2</v>
      </c>
      <c r="K22" s="226">
        <v>-9.3999999999999986E-3</v>
      </c>
      <c r="L22" s="221">
        <v>8099.63</v>
      </c>
      <c r="M22" s="227">
        <f t="shared" si="3"/>
        <v>4.0547224374069393E-2</v>
      </c>
      <c r="N22" s="227">
        <f t="shared" si="4"/>
        <v>4.9947224374069392E-2</v>
      </c>
      <c r="O22" s="217"/>
      <c r="R22" s="208"/>
      <c r="S22" s="5"/>
      <c r="T22" s="4"/>
      <c r="U22" s="4"/>
      <c r="V22" s="4"/>
      <c r="W22" s="4"/>
      <c r="X22" s="6"/>
    </row>
    <row r="23" spans="1:24" ht="15.75" x14ac:dyDescent="0.25">
      <c r="A23" s="189"/>
      <c r="B23" s="212"/>
      <c r="C23" s="196"/>
      <c r="D23" s="220">
        <v>42720</v>
      </c>
      <c r="E23" s="221">
        <v>604</v>
      </c>
      <c r="F23" s="225">
        <f t="shared" si="0"/>
        <v>3.0716723549488054E-2</v>
      </c>
      <c r="G23" s="225">
        <f t="shared" si="5"/>
        <v>3.9416723549488053E-2</v>
      </c>
      <c r="H23" s="221">
        <v>360.54899999999998</v>
      </c>
      <c r="I23" s="225">
        <f t="shared" si="1"/>
        <v>-5.4259674055766949E-3</v>
      </c>
      <c r="J23" s="225">
        <f t="shared" si="2"/>
        <v>3.2740325944233045E-3</v>
      </c>
      <c r="K23" s="226">
        <v>-8.6999999999999994E-3</v>
      </c>
      <c r="L23" s="221">
        <v>8227.7199999999993</v>
      </c>
      <c r="M23" s="227">
        <f t="shared" si="3"/>
        <v>1.5814302628638498E-2</v>
      </c>
      <c r="N23" s="227">
        <f t="shared" si="4"/>
        <v>2.4514302628638497E-2</v>
      </c>
      <c r="O23" s="217"/>
      <c r="R23" s="208"/>
      <c r="S23" s="5"/>
      <c r="T23" s="4"/>
      <c r="U23" s="4"/>
      <c r="V23" s="4"/>
      <c r="W23" s="4"/>
      <c r="X23" s="6"/>
    </row>
    <row r="24" spans="1:24" ht="15.75" x14ac:dyDescent="0.25">
      <c r="A24" s="189"/>
      <c r="B24" s="212"/>
      <c r="C24" s="196"/>
      <c r="D24" s="220">
        <v>42727</v>
      </c>
      <c r="E24" s="221">
        <v>608</v>
      </c>
      <c r="F24" s="225">
        <f t="shared" si="0"/>
        <v>6.6225165562913907E-3</v>
      </c>
      <c r="G24" s="225">
        <f t="shared" si="5"/>
        <v>1.4222516556291391E-2</v>
      </c>
      <c r="H24" s="221">
        <v>376.06299999999999</v>
      </c>
      <c r="I24" s="225">
        <f t="shared" si="1"/>
        <v>4.3028825485578966E-2</v>
      </c>
      <c r="J24" s="225">
        <f t="shared" si="2"/>
        <v>5.0628825485578968E-2</v>
      </c>
      <c r="K24" s="226">
        <v>-7.6E-3</v>
      </c>
      <c r="L24" s="221">
        <v>8232.64</v>
      </c>
      <c r="M24" s="227">
        <f t="shared" si="3"/>
        <v>5.9797854083513697E-4</v>
      </c>
      <c r="N24" s="227">
        <f t="shared" si="4"/>
        <v>8.197978540835137E-3</v>
      </c>
      <c r="O24" s="217"/>
      <c r="R24" s="208"/>
      <c r="S24" s="5"/>
      <c r="T24" s="4"/>
      <c r="U24" s="4"/>
      <c r="V24" s="4"/>
      <c r="W24" s="4"/>
      <c r="X24" s="6"/>
    </row>
    <row r="25" spans="1:24" ht="15.75" x14ac:dyDescent="0.25">
      <c r="A25" s="189"/>
      <c r="B25" s="212"/>
      <c r="C25" s="196"/>
      <c r="D25" s="220">
        <v>42734</v>
      </c>
      <c r="E25" s="221">
        <v>616.5</v>
      </c>
      <c r="F25" s="225">
        <f t="shared" si="0"/>
        <v>1.3980263157894737E-2</v>
      </c>
      <c r="G25" s="225">
        <f t="shared" si="5"/>
        <v>2.1480263157894738E-2</v>
      </c>
      <c r="H25" s="221">
        <v>383.49299999999999</v>
      </c>
      <c r="I25" s="225">
        <f t="shared" si="1"/>
        <v>1.9757327894528328E-2</v>
      </c>
      <c r="J25" s="225">
        <f t="shared" si="2"/>
        <v>2.7257327894528328E-2</v>
      </c>
      <c r="K25" s="226">
        <v>-7.4999999999999997E-3</v>
      </c>
      <c r="L25" s="221">
        <v>8219.8700000000008</v>
      </c>
      <c r="M25" s="227">
        <f t="shared" si="3"/>
        <v>-1.5511427682977294E-3</v>
      </c>
      <c r="N25" s="227">
        <f t="shared" si="4"/>
        <v>5.9488572317022703E-3</v>
      </c>
      <c r="O25" s="217"/>
      <c r="R25" s="208"/>
      <c r="S25" s="5"/>
      <c r="T25" s="4"/>
      <c r="U25" s="4"/>
      <c r="V25" s="4"/>
      <c r="W25" s="4"/>
      <c r="X25" s="6"/>
    </row>
    <row r="26" spans="1:24" ht="15.75" x14ac:dyDescent="0.25">
      <c r="A26" s="189"/>
      <c r="B26" s="212"/>
      <c r="C26" s="192"/>
      <c r="D26" s="220">
        <v>42741</v>
      </c>
      <c r="E26" s="221">
        <v>650</v>
      </c>
      <c r="F26" s="225">
        <f t="shared" si="0"/>
        <v>5.4339010543390104E-2</v>
      </c>
      <c r="G26" s="225">
        <f t="shared" si="5"/>
        <v>6.2739010543390109E-2</v>
      </c>
      <c r="H26" s="221">
        <v>385.24099999999999</v>
      </c>
      <c r="I26" s="225">
        <f t="shared" si="1"/>
        <v>4.5581014516561987E-3</v>
      </c>
      <c r="J26" s="225">
        <f t="shared" si="2"/>
        <v>1.2958101451656198E-2</v>
      </c>
      <c r="K26" s="226">
        <v>-8.3999999999999995E-3</v>
      </c>
      <c r="L26" s="221">
        <v>8417.4599999999991</v>
      </c>
      <c r="M26" s="227">
        <f t="shared" si="3"/>
        <v>2.4038093059865703E-2</v>
      </c>
      <c r="N26" s="227">
        <f t="shared" si="4"/>
        <v>3.2438093059865704E-2</v>
      </c>
      <c r="O26" s="217"/>
      <c r="R26" s="208"/>
      <c r="S26" s="5"/>
      <c r="T26" s="4"/>
      <c r="U26" s="4"/>
      <c r="V26" s="4"/>
      <c r="W26" s="4"/>
      <c r="X26" s="6"/>
    </row>
    <row r="27" spans="1:24" ht="15.75" x14ac:dyDescent="0.25">
      <c r="B27" s="212"/>
      <c r="C27" s="228"/>
      <c r="D27" s="220">
        <v>42748</v>
      </c>
      <c r="E27" s="221">
        <v>629.5</v>
      </c>
      <c r="F27" s="225">
        <f t="shared" si="0"/>
        <v>-3.1538461538461536E-2</v>
      </c>
      <c r="G27" s="225">
        <f t="shared" si="5"/>
        <v>-2.4138461538461536E-2</v>
      </c>
      <c r="H27" s="221">
        <v>367.10399999999998</v>
      </c>
      <c r="I27" s="225">
        <f t="shared" si="1"/>
        <v>-4.707962028963688E-2</v>
      </c>
      <c r="J27" s="225">
        <f t="shared" si="2"/>
        <v>-3.9679620289636883E-2</v>
      </c>
      <c r="K27" s="226">
        <v>-7.4000000000000003E-3</v>
      </c>
      <c r="L27" s="221">
        <v>8452.19</v>
      </c>
      <c r="M27" s="227">
        <f t="shared" si="3"/>
        <v>4.1259477324515218E-3</v>
      </c>
      <c r="N27" s="227">
        <f t="shared" si="4"/>
        <v>1.1525947732451521E-2</v>
      </c>
      <c r="O27" s="217"/>
      <c r="R27" s="208"/>
      <c r="S27" s="5"/>
      <c r="T27" s="4"/>
      <c r="U27" s="4"/>
      <c r="V27" s="4"/>
      <c r="W27" s="4"/>
      <c r="X27" s="6"/>
    </row>
    <row r="28" spans="1:24" ht="15.75" x14ac:dyDescent="0.25">
      <c r="B28" s="212"/>
      <c r="C28" s="228"/>
      <c r="D28" s="220">
        <v>42755</v>
      </c>
      <c r="E28" s="221">
        <v>631.5</v>
      </c>
      <c r="F28" s="225">
        <f t="shared" si="0"/>
        <v>3.177124702144559E-3</v>
      </c>
      <c r="G28" s="225">
        <f t="shared" si="5"/>
        <v>1.1877124702144559E-2</v>
      </c>
      <c r="H28" s="221">
        <v>366.012</v>
      </c>
      <c r="I28" s="225">
        <f t="shared" si="1"/>
        <v>-2.974633891213347E-3</v>
      </c>
      <c r="J28" s="225">
        <f t="shared" si="2"/>
        <v>5.7253661087866524E-3</v>
      </c>
      <c r="K28" s="226">
        <v>-8.6999999999999994E-3</v>
      </c>
      <c r="L28" s="221">
        <v>8275.1299999999992</v>
      </c>
      <c r="M28" s="227">
        <f t="shared" si="3"/>
        <v>-2.0948416919165481E-2</v>
      </c>
      <c r="N28" s="227">
        <f t="shared" si="4"/>
        <v>-1.2248416919165481E-2</v>
      </c>
      <c r="O28" s="217"/>
      <c r="R28" s="208"/>
      <c r="S28" s="5"/>
      <c r="T28" s="4"/>
      <c r="U28" s="4"/>
      <c r="V28" s="4"/>
      <c r="W28" s="4"/>
      <c r="X28" s="6"/>
    </row>
    <row r="29" spans="1:24" ht="15.75" x14ac:dyDescent="0.25">
      <c r="B29" s="212"/>
      <c r="C29" s="228"/>
      <c r="D29" s="220">
        <v>42762</v>
      </c>
      <c r="E29" s="221">
        <v>639</v>
      </c>
      <c r="F29" s="225">
        <f t="shared" si="0"/>
        <v>1.1876484560570071E-2</v>
      </c>
      <c r="G29" s="225">
        <f t="shared" si="5"/>
        <v>1.917648456057007E-2</v>
      </c>
      <c r="H29" s="221">
        <v>366.66699999999997</v>
      </c>
      <c r="I29" s="225">
        <f t="shared" si="1"/>
        <v>1.7895588122793043E-3</v>
      </c>
      <c r="J29" s="225">
        <f t="shared" si="2"/>
        <v>9.0895588122793039E-3</v>
      </c>
      <c r="K29" s="226">
        <v>-7.3000000000000001E-3</v>
      </c>
      <c r="L29" s="221">
        <v>8379.57</v>
      </c>
      <c r="M29" s="227">
        <f t="shared" si="3"/>
        <v>1.2620949761514384E-2</v>
      </c>
      <c r="N29" s="227">
        <f t="shared" si="4"/>
        <v>1.9920949761514383E-2</v>
      </c>
      <c r="O29" s="217"/>
      <c r="R29" s="208"/>
      <c r="S29" s="5"/>
      <c r="T29" s="4"/>
      <c r="U29" s="4"/>
      <c r="V29" s="4"/>
      <c r="W29" s="4"/>
      <c r="X29" s="6"/>
    </row>
    <row r="30" spans="1:24" ht="15.75" x14ac:dyDescent="0.25">
      <c r="B30" s="212"/>
      <c r="C30" s="228"/>
      <c r="D30" s="220">
        <v>42769</v>
      </c>
      <c r="E30" s="221">
        <v>618</v>
      </c>
      <c r="F30" s="225">
        <f t="shared" si="0"/>
        <v>-3.2863849765258218E-2</v>
      </c>
      <c r="G30" s="225">
        <f t="shared" si="5"/>
        <v>-2.4063849765258216E-2</v>
      </c>
      <c r="H30" s="221">
        <v>381.089</v>
      </c>
      <c r="I30" s="225">
        <f t="shared" si="1"/>
        <v>3.9332691515735055E-2</v>
      </c>
      <c r="J30" s="225">
        <f t="shared" si="2"/>
        <v>4.8132691515735057E-2</v>
      </c>
      <c r="K30" s="226">
        <v>-8.8000000000000005E-3</v>
      </c>
      <c r="L30" s="221">
        <v>8350.84</v>
      </c>
      <c r="M30" s="227">
        <f t="shared" si="3"/>
        <v>-3.4285768840166698E-3</v>
      </c>
      <c r="N30" s="227">
        <f t="shared" si="4"/>
        <v>5.3714231159833307E-3</v>
      </c>
      <c r="O30" s="217"/>
      <c r="R30" s="208"/>
      <c r="S30" s="5"/>
      <c r="T30" s="4"/>
      <c r="U30" s="4"/>
      <c r="V30" s="4"/>
      <c r="W30" s="4"/>
      <c r="X30" s="6"/>
    </row>
    <row r="31" spans="1:24" ht="15.75" x14ac:dyDescent="0.25">
      <c r="B31" s="212"/>
      <c r="C31" s="228"/>
      <c r="D31" s="220">
        <v>42776</v>
      </c>
      <c r="E31" s="221">
        <v>623.5</v>
      </c>
      <c r="F31" s="225">
        <f t="shared" si="0"/>
        <v>8.8996763754045308E-3</v>
      </c>
      <c r="G31" s="225">
        <f t="shared" si="5"/>
        <v>1.6799676375404533E-2</v>
      </c>
      <c r="H31" s="221">
        <v>381.96300000000002</v>
      </c>
      <c r="I31" s="225">
        <f t="shared" si="1"/>
        <v>2.2934275195558612E-3</v>
      </c>
      <c r="J31" s="225">
        <f t="shared" si="2"/>
        <v>1.0193427519555862E-2</v>
      </c>
      <c r="K31" s="226">
        <v>-7.9000000000000008E-3</v>
      </c>
      <c r="L31" s="221">
        <v>8456.2199999999993</v>
      </c>
      <c r="M31" s="227">
        <f t="shared" si="3"/>
        <v>1.2619089816114211E-2</v>
      </c>
      <c r="N31" s="227">
        <f t="shared" si="4"/>
        <v>2.0519089816114212E-2</v>
      </c>
      <c r="O31" s="217"/>
      <c r="R31" s="208"/>
      <c r="S31" s="5"/>
      <c r="T31" s="4"/>
      <c r="U31" s="4"/>
      <c r="V31" s="4"/>
      <c r="W31" s="4"/>
      <c r="X31" s="6"/>
    </row>
    <row r="32" spans="1:24" ht="15.75" x14ac:dyDescent="0.25">
      <c r="B32" s="212"/>
      <c r="C32" s="228"/>
      <c r="D32" s="220">
        <v>42783</v>
      </c>
      <c r="E32" s="221">
        <v>641.5</v>
      </c>
      <c r="F32" s="225">
        <f t="shared" si="0"/>
        <v>2.8869286287089013E-2</v>
      </c>
      <c r="G32" s="225">
        <f t="shared" si="5"/>
        <v>3.7169286287089015E-2</v>
      </c>
      <c r="H32" s="221">
        <v>396.16699999999997</v>
      </c>
      <c r="I32" s="225">
        <f t="shared" si="1"/>
        <v>3.7186847940768999E-2</v>
      </c>
      <c r="J32" s="225">
        <f t="shared" si="2"/>
        <v>4.5486847940769001E-2</v>
      </c>
      <c r="K32" s="226">
        <v>-8.3000000000000001E-3</v>
      </c>
      <c r="L32" s="221">
        <v>8506.49</v>
      </c>
      <c r="M32" s="227">
        <f t="shared" si="3"/>
        <v>5.944736537128935E-3</v>
      </c>
      <c r="N32" s="227">
        <f t="shared" si="4"/>
        <v>1.4244736537128936E-2</v>
      </c>
      <c r="O32" s="217"/>
      <c r="R32" s="208"/>
      <c r="S32" s="5"/>
      <c r="T32" s="4"/>
      <c r="U32" s="4"/>
      <c r="V32" s="4"/>
      <c r="W32" s="4"/>
      <c r="X32" s="6"/>
    </row>
    <row r="33" spans="2:24" ht="15.75" x14ac:dyDescent="0.25">
      <c r="B33" s="212"/>
      <c r="C33" s="228"/>
      <c r="D33" s="220">
        <v>42790</v>
      </c>
      <c r="E33" s="221">
        <v>646</v>
      </c>
      <c r="F33" s="225">
        <f t="shared" si="0"/>
        <v>7.014809041309431E-3</v>
      </c>
      <c r="G33" s="225">
        <f t="shared" si="5"/>
        <v>1.541480904130943E-2</v>
      </c>
      <c r="H33" s="221">
        <v>384.36700000000002</v>
      </c>
      <c r="I33" s="225">
        <f t="shared" si="1"/>
        <v>-2.9785418775415306E-2</v>
      </c>
      <c r="J33" s="225">
        <f t="shared" si="2"/>
        <v>-2.1385418775415305E-2</v>
      </c>
      <c r="K33" s="226">
        <v>-8.3999999999999995E-3</v>
      </c>
      <c r="L33" s="221">
        <v>8525.6200000000008</v>
      </c>
      <c r="M33" s="227">
        <f t="shared" si="3"/>
        <v>2.2488711560233444E-3</v>
      </c>
      <c r="N33" s="227">
        <f t="shared" si="4"/>
        <v>1.0648871156023344E-2</v>
      </c>
      <c r="O33" s="217"/>
      <c r="R33" s="208"/>
      <c r="S33" s="5"/>
      <c r="T33" s="4"/>
      <c r="U33" s="4"/>
      <c r="V33" s="4"/>
      <c r="W33" s="4"/>
      <c r="X33" s="6"/>
    </row>
    <row r="34" spans="2:24" ht="15.75" x14ac:dyDescent="0.25">
      <c r="B34" s="212"/>
      <c r="C34" s="228"/>
      <c r="D34" s="220">
        <v>42797</v>
      </c>
      <c r="E34" s="221">
        <v>648</v>
      </c>
      <c r="F34" s="225">
        <f t="shared" si="0"/>
        <v>3.0959752321981426E-3</v>
      </c>
      <c r="G34" s="225">
        <f t="shared" si="5"/>
        <v>1.1195975232198143E-2</v>
      </c>
      <c r="H34" s="221">
        <v>381.30799999999999</v>
      </c>
      <c r="I34" s="225">
        <f t="shared" si="1"/>
        <v>-7.958539624889821E-3</v>
      </c>
      <c r="J34" s="225">
        <f t="shared" si="2"/>
        <v>1.4146037511018027E-4</v>
      </c>
      <c r="K34" s="226">
        <v>-8.1000000000000013E-3</v>
      </c>
      <c r="L34" s="221">
        <v>8670.06</v>
      </c>
      <c r="M34" s="227">
        <f t="shared" si="3"/>
        <v>1.6941876367935548E-2</v>
      </c>
      <c r="N34" s="227">
        <f t="shared" si="4"/>
        <v>2.5041876367935548E-2</v>
      </c>
      <c r="O34" s="217"/>
      <c r="R34" s="208"/>
      <c r="S34" s="5"/>
      <c r="T34" s="4"/>
      <c r="U34" s="4"/>
      <c r="V34" s="4"/>
      <c r="W34" s="4"/>
      <c r="X34" s="6"/>
    </row>
    <row r="35" spans="2:24" ht="15.75" x14ac:dyDescent="0.25">
      <c r="B35" s="212"/>
      <c r="C35" s="228"/>
      <c r="D35" s="220">
        <v>42804</v>
      </c>
      <c r="E35" s="221">
        <v>656</v>
      </c>
      <c r="F35" s="225">
        <f t="shared" si="0"/>
        <v>1.2345679012345678E-2</v>
      </c>
      <c r="G35" s="225">
        <f t="shared" si="5"/>
        <v>2.0345679012345678E-2</v>
      </c>
      <c r="H35" s="221">
        <v>379.77800000000002</v>
      </c>
      <c r="I35" s="225">
        <f t="shared" si="1"/>
        <v>-4.0125043272104775E-3</v>
      </c>
      <c r="J35" s="225">
        <f t="shared" si="2"/>
        <v>3.9874956727895226E-3</v>
      </c>
      <c r="K35" s="226">
        <v>-8.0000000000000002E-3</v>
      </c>
      <c r="L35" s="221">
        <v>8669.9699999999993</v>
      </c>
      <c r="M35" s="227">
        <f t="shared" si="3"/>
        <v>-1.0380550999663846E-5</v>
      </c>
      <c r="N35" s="227">
        <f t="shared" si="4"/>
        <v>7.9896194490003368E-3</v>
      </c>
      <c r="O35" s="217"/>
      <c r="R35" s="208"/>
      <c r="S35" s="5"/>
      <c r="T35" s="4"/>
      <c r="U35" s="4"/>
      <c r="V35" s="4"/>
      <c r="W35" s="4"/>
      <c r="X35" s="6"/>
    </row>
    <row r="36" spans="2:24" ht="15.75" x14ac:dyDescent="0.25">
      <c r="B36" s="212"/>
      <c r="C36" s="228"/>
      <c r="D36" s="220">
        <v>42811</v>
      </c>
      <c r="E36" s="221">
        <v>655.5</v>
      </c>
      <c r="F36" s="225">
        <f t="shared" si="0"/>
        <v>-7.6219512195121954E-4</v>
      </c>
      <c r="G36" s="225">
        <f t="shared" si="5"/>
        <v>7.2378048780487808E-3</v>
      </c>
      <c r="H36" s="221">
        <v>373.87799999999999</v>
      </c>
      <c r="I36" s="225">
        <f t="shared" si="1"/>
        <v>-1.5535391728852209E-2</v>
      </c>
      <c r="J36" s="225">
        <f t="shared" si="2"/>
        <v>-7.5353917288522084E-3</v>
      </c>
      <c r="K36" s="226">
        <v>-8.0000000000000002E-3</v>
      </c>
      <c r="L36" s="221">
        <v>8698.5300000000007</v>
      </c>
      <c r="M36" s="227">
        <f t="shared" si="3"/>
        <v>3.294129045429374E-3</v>
      </c>
      <c r="N36" s="227">
        <f t="shared" si="4"/>
        <v>1.1294129045429374E-2</v>
      </c>
      <c r="O36" s="217"/>
      <c r="R36" s="208"/>
      <c r="S36" s="5"/>
      <c r="T36" s="4"/>
      <c r="U36" s="4"/>
      <c r="V36" s="4"/>
      <c r="W36" s="4"/>
      <c r="X36" s="6"/>
    </row>
    <row r="37" spans="2:24" ht="15.75" x14ac:dyDescent="0.25">
      <c r="B37" s="212"/>
      <c r="C37" s="228"/>
      <c r="D37" s="220">
        <v>42818</v>
      </c>
      <c r="E37" s="221">
        <v>669.5</v>
      </c>
      <c r="F37" s="225">
        <f t="shared" si="0"/>
        <v>2.1357742181540809E-2</v>
      </c>
      <c r="G37" s="225">
        <f t="shared" si="5"/>
        <v>3.0657742181540812E-2</v>
      </c>
      <c r="H37" s="221">
        <v>366.88600000000002</v>
      </c>
      <c r="I37" s="225">
        <f t="shared" si="1"/>
        <v>-1.8701287585789917E-2</v>
      </c>
      <c r="J37" s="225">
        <f t="shared" si="2"/>
        <v>-9.4012875857899161E-3</v>
      </c>
      <c r="K37" s="226">
        <v>-9.300000000000001E-3</v>
      </c>
      <c r="L37" s="221">
        <v>8613.64</v>
      </c>
      <c r="M37" s="227">
        <f t="shared" si="3"/>
        <v>-9.7591202191636087E-3</v>
      </c>
      <c r="N37" s="227">
        <f t="shared" si="4"/>
        <v>-4.5912021916360776E-4</v>
      </c>
      <c r="O37" s="217"/>
      <c r="R37" s="208"/>
      <c r="S37" s="5"/>
      <c r="T37" s="4"/>
      <c r="U37" s="4"/>
      <c r="V37" s="4"/>
      <c r="W37" s="4"/>
      <c r="X37" s="6"/>
    </row>
    <row r="38" spans="2:24" ht="15.75" x14ac:dyDescent="0.25">
      <c r="B38" s="212"/>
      <c r="C38" s="228"/>
      <c r="D38" s="220">
        <v>42825</v>
      </c>
      <c r="E38" s="221">
        <v>682.5</v>
      </c>
      <c r="F38" s="225">
        <f t="shared" si="0"/>
        <v>1.9417475728155338E-2</v>
      </c>
      <c r="G38" s="225">
        <f t="shared" si="5"/>
        <v>2.8517475728155339E-2</v>
      </c>
      <c r="H38" s="221">
        <v>363.608</v>
      </c>
      <c r="I38" s="225">
        <f t="shared" si="1"/>
        <v>-8.9346554515572132E-3</v>
      </c>
      <c r="J38" s="225">
        <f t="shared" si="2"/>
        <v>1.6534454844278727E-4</v>
      </c>
      <c r="K38" s="226">
        <v>-9.1000000000000004E-3</v>
      </c>
      <c r="L38" s="221">
        <v>8658.89</v>
      </c>
      <c r="M38" s="227">
        <f t="shared" si="3"/>
        <v>5.2532959352840384E-3</v>
      </c>
      <c r="N38" s="227">
        <f t="shared" si="4"/>
        <v>1.435329593528404E-2</v>
      </c>
      <c r="O38" s="217"/>
      <c r="R38" s="208"/>
      <c r="S38" s="5"/>
      <c r="T38" s="4"/>
      <c r="U38" s="4"/>
      <c r="V38" s="4"/>
      <c r="W38" s="4"/>
      <c r="X38" s="6"/>
    </row>
    <row r="39" spans="2:24" ht="15.75" x14ac:dyDescent="0.25">
      <c r="B39" s="212"/>
      <c r="C39" s="228"/>
      <c r="D39" s="220">
        <v>42832</v>
      </c>
      <c r="E39" s="221">
        <v>683</v>
      </c>
      <c r="F39" s="225">
        <f t="shared" si="0"/>
        <v>7.326007326007326E-4</v>
      </c>
      <c r="G39" s="225">
        <f t="shared" si="5"/>
        <v>8.832600732600733E-3</v>
      </c>
      <c r="H39" s="221">
        <v>368.85300000000001</v>
      </c>
      <c r="I39" s="225">
        <f t="shared" si="1"/>
        <v>1.4424875140260952E-2</v>
      </c>
      <c r="J39" s="225">
        <f t="shared" si="2"/>
        <v>2.2524875140260955E-2</v>
      </c>
      <c r="K39" s="226">
        <v>-8.1000000000000013E-3</v>
      </c>
      <c r="L39" s="221">
        <v>8640.91</v>
      </c>
      <c r="M39" s="227">
        <f t="shared" si="3"/>
        <v>-2.0764786248583323E-3</v>
      </c>
      <c r="N39" s="227">
        <f t="shared" si="4"/>
        <v>6.023521375141669E-3</v>
      </c>
      <c r="O39" s="217"/>
      <c r="R39" s="208"/>
      <c r="S39" s="5"/>
      <c r="T39" s="4"/>
      <c r="U39" s="4"/>
      <c r="V39" s="4"/>
      <c r="W39" s="4"/>
      <c r="X39" s="6"/>
    </row>
    <row r="40" spans="2:24" ht="15.75" x14ac:dyDescent="0.25">
      <c r="B40" s="212"/>
      <c r="C40" s="228"/>
      <c r="D40" s="220">
        <v>42839</v>
      </c>
      <c r="E40" s="221">
        <v>708.5</v>
      </c>
      <c r="F40" s="225">
        <f t="shared" si="0"/>
        <v>3.7335285505124452E-2</v>
      </c>
      <c r="G40" s="225">
        <f t="shared" si="5"/>
        <v>4.6535285505124452E-2</v>
      </c>
      <c r="H40" s="221">
        <v>354.86700000000002</v>
      </c>
      <c r="I40" s="225">
        <f t="shared" si="1"/>
        <v>-3.7917544387601539E-2</v>
      </c>
      <c r="J40" s="225">
        <f t="shared" si="2"/>
        <v>-2.8717544387601539E-2</v>
      </c>
      <c r="K40" s="226">
        <v>-9.1999999999999998E-3</v>
      </c>
      <c r="L40" s="221">
        <v>8629.02</v>
      </c>
      <c r="M40" s="227">
        <f t="shared" si="3"/>
        <v>-1.376012480166952E-3</v>
      </c>
      <c r="N40" s="227">
        <f t="shared" si="4"/>
        <v>7.8239875198330474E-3</v>
      </c>
      <c r="O40" s="217"/>
      <c r="R40" s="208"/>
      <c r="S40" s="5"/>
      <c r="T40" s="4"/>
      <c r="U40" s="4"/>
      <c r="V40" s="4"/>
      <c r="W40" s="4"/>
      <c r="X40" s="6"/>
    </row>
    <row r="41" spans="2:24" ht="15.75" x14ac:dyDescent="0.25">
      <c r="B41" s="212"/>
      <c r="C41" s="228"/>
      <c r="D41" s="220">
        <v>42846</v>
      </c>
      <c r="E41" s="221">
        <v>711.5</v>
      </c>
      <c r="F41" s="225">
        <f t="shared" si="0"/>
        <v>4.2342978122794639E-3</v>
      </c>
      <c r="G41" s="225">
        <f t="shared" si="5"/>
        <v>1.2334297812279465E-2</v>
      </c>
      <c r="H41" s="221">
        <v>358.80099999999999</v>
      </c>
      <c r="I41" s="225">
        <f t="shared" si="1"/>
        <v>1.1085843428664735E-2</v>
      </c>
      <c r="J41" s="225">
        <f t="shared" si="2"/>
        <v>1.9185843428664737E-2</v>
      </c>
      <c r="K41" s="226">
        <v>-8.1000000000000013E-3</v>
      </c>
      <c r="L41" s="221">
        <v>8553.99</v>
      </c>
      <c r="M41" s="227">
        <f t="shared" si="3"/>
        <v>-8.6950777724470046E-3</v>
      </c>
      <c r="N41" s="227">
        <f t="shared" si="4"/>
        <v>-5.9507777244700334E-4</v>
      </c>
      <c r="O41" s="217"/>
      <c r="R41" s="208"/>
      <c r="S41" s="5"/>
      <c r="T41" s="4"/>
      <c r="U41" s="4"/>
      <c r="V41" s="4"/>
      <c r="W41" s="4"/>
      <c r="X41" s="6"/>
    </row>
    <row r="42" spans="2:24" ht="15.75" x14ac:dyDescent="0.25">
      <c r="B42" s="212"/>
      <c r="C42" s="228"/>
      <c r="D42" s="220">
        <v>42853</v>
      </c>
      <c r="E42" s="221">
        <v>727</v>
      </c>
      <c r="F42" s="225">
        <f t="shared" si="0"/>
        <v>2.1784961349262121E-2</v>
      </c>
      <c r="G42" s="225">
        <f t="shared" si="5"/>
        <v>3.0784961349262122E-2</v>
      </c>
      <c r="H42" s="221">
        <v>373.44099999999997</v>
      </c>
      <c r="I42" s="225">
        <f t="shared" si="1"/>
        <v>4.0802561865769568E-2</v>
      </c>
      <c r="J42" s="225">
        <f t="shared" si="2"/>
        <v>4.9802561865769569E-2</v>
      </c>
      <c r="K42" s="226">
        <v>-9.0000000000000011E-3</v>
      </c>
      <c r="L42" s="221">
        <v>8812.67</v>
      </c>
      <c r="M42" s="227">
        <f t="shared" si="3"/>
        <v>3.0240858359666108E-2</v>
      </c>
      <c r="N42" s="227">
        <f t="shared" si="4"/>
        <v>3.9240858359666106E-2</v>
      </c>
      <c r="O42" s="217"/>
      <c r="R42" s="208"/>
      <c r="S42" s="5"/>
      <c r="T42" s="4"/>
      <c r="U42" s="4"/>
      <c r="V42" s="4"/>
      <c r="W42" s="4"/>
      <c r="X42" s="6"/>
    </row>
    <row r="43" spans="2:24" ht="15.75" x14ac:dyDescent="0.25">
      <c r="B43" s="212"/>
      <c r="C43" s="228"/>
      <c r="D43" s="220">
        <v>42860</v>
      </c>
      <c r="E43" s="221">
        <v>738.5</v>
      </c>
      <c r="F43" s="225">
        <f t="shared" si="0"/>
        <v>1.5818431911966989E-2</v>
      </c>
      <c r="G43" s="225">
        <f t="shared" si="5"/>
        <v>2.361843191196699E-2</v>
      </c>
      <c r="H43" s="221">
        <v>372.786</v>
      </c>
      <c r="I43" s="225">
        <f t="shared" si="1"/>
        <v>-1.7539584566235971E-3</v>
      </c>
      <c r="J43" s="225">
        <f t="shared" si="2"/>
        <v>6.0460415433764032E-3</v>
      </c>
      <c r="K43" s="226">
        <v>-7.8000000000000005E-3</v>
      </c>
      <c r="L43" s="221">
        <v>9016.66</v>
      </c>
      <c r="M43" s="227">
        <f t="shared" si="3"/>
        <v>2.3147354887905685E-2</v>
      </c>
      <c r="N43" s="227">
        <f t="shared" si="4"/>
        <v>3.0947354887905686E-2</v>
      </c>
      <c r="O43" s="217"/>
      <c r="R43" s="208"/>
      <c r="S43" s="5"/>
      <c r="T43" s="4"/>
      <c r="U43" s="4"/>
      <c r="V43" s="4"/>
      <c r="W43" s="4"/>
      <c r="X43" s="6"/>
    </row>
    <row r="44" spans="2:24" ht="15.75" x14ac:dyDescent="0.25">
      <c r="B44" s="212"/>
      <c r="C44" s="228"/>
      <c r="D44" s="220">
        <v>42867</v>
      </c>
      <c r="E44" s="221">
        <v>754</v>
      </c>
      <c r="F44" s="225">
        <f t="shared" si="0"/>
        <v>2.098849018280298E-2</v>
      </c>
      <c r="G44" s="225">
        <f t="shared" si="5"/>
        <v>2.9888490182802978E-2</v>
      </c>
      <c r="H44" s="221">
        <v>374.971</v>
      </c>
      <c r="I44" s="225">
        <f t="shared" si="1"/>
        <v>5.8612716142773663E-3</v>
      </c>
      <c r="J44" s="225">
        <f t="shared" si="2"/>
        <v>1.4761271614277366E-2</v>
      </c>
      <c r="K44" s="226">
        <v>-8.8999999999999999E-3</v>
      </c>
      <c r="L44" s="221">
        <v>9123.41</v>
      </c>
      <c r="M44" s="227">
        <f t="shared" si="3"/>
        <v>1.1839195444876485E-2</v>
      </c>
      <c r="N44" s="227">
        <f t="shared" si="4"/>
        <v>2.0739195444876485E-2</v>
      </c>
      <c r="O44" s="217"/>
      <c r="R44" s="208"/>
      <c r="S44" s="5"/>
      <c r="T44" s="4"/>
      <c r="U44" s="4"/>
      <c r="V44" s="208"/>
    </row>
    <row r="45" spans="2:24" ht="15.75" x14ac:dyDescent="0.25">
      <c r="B45" s="212"/>
      <c r="C45" s="228"/>
      <c r="D45" s="220">
        <v>42874</v>
      </c>
      <c r="E45" s="221">
        <v>744.5</v>
      </c>
      <c r="F45" s="225">
        <f t="shared" ref="F45:F76" si="6">(E45-E44)/E44</f>
        <v>-1.2599469496021221E-2</v>
      </c>
      <c r="G45" s="225">
        <f t="shared" ref="G45:G76" si="7">F45-K45</f>
        <v>-4.4994694960212196E-3</v>
      </c>
      <c r="H45" s="221">
        <v>381.52600000000001</v>
      </c>
      <c r="I45" s="225">
        <f t="shared" ref="I45:I76" si="8">(H45-H44)/H44</f>
        <v>1.7481351891212939E-2</v>
      </c>
      <c r="J45" s="225">
        <f t="shared" ref="J45:J76" si="9">I45-K45</f>
        <v>2.5581351891212939E-2</v>
      </c>
      <c r="K45" s="226">
        <v>-8.1000000000000013E-3</v>
      </c>
      <c r="L45" s="221">
        <v>9022.51</v>
      </c>
      <c r="M45" s="227">
        <f t="shared" ref="M45:M76" si="10">(L45-L44)/L44</f>
        <v>-1.1059461319835416E-2</v>
      </c>
      <c r="N45" s="227">
        <f t="shared" ref="N45:N76" si="11">M45-K45</f>
        <v>-2.9594613198354151E-3</v>
      </c>
      <c r="O45" s="217"/>
      <c r="Q45" s="210"/>
      <c r="R45" s="208"/>
      <c r="S45" s="208"/>
      <c r="V45" s="208"/>
    </row>
    <row r="46" spans="2:24" ht="15.75" x14ac:dyDescent="0.25">
      <c r="B46" s="212"/>
      <c r="C46" s="228"/>
      <c r="D46" s="220">
        <v>42881</v>
      </c>
      <c r="E46" s="221">
        <v>752.5</v>
      </c>
      <c r="F46" s="225">
        <f t="shared" si="6"/>
        <v>1.0745466756212223E-2</v>
      </c>
      <c r="G46" s="225">
        <f t="shared" si="7"/>
        <v>1.8645466756212224E-2</v>
      </c>
      <c r="H46" s="221">
        <v>378.68599999999998</v>
      </c>
      <c r="I46" s="225">
        <f t="shared" si="8"/>
        <v>-7.4437915109324968E-3</v>
      </c>
      <c r="J46" s="225">
        <f t="shared" si="9"/>
        <v>4.5620848906750399E-4</v>
      </c>
      <c r="K46" s="226">
        <v>-7.9000000000000008E-3</v>
      </c>
      <c r="L46" s="221">
        <v>9042.0300000000007</v>
      </c>
      <c r="M46" s="227">
        <f t="shared" si="10"/>
        <v>2.1634777905483547E-3</v>
      </c>
      <c r="N46" s="227">
        <f t="shared" si="11"/>
        <v>1.0063477790548355E-2</v>
      </c>
      <c r="O46" s="217"/>
      <c r="Q46" s="210"/>
      <c r="R46" s="208"/>
      <c r="S46" s="208"/>
      <c r="V46" s="208"/>
    </row>
    <row r="47" spans="2:24" ht="15.75" x14ac:dyDescent="0.25">
      <c r="B47" s="212"/>
      <c r="C47" s="228"/>
      <c r="D47" s="220">
        <v>42888</v>
      </c>
      <c r="E47" s="221">
        <v>764</v>
      </c>
      <c r="F47" s="225">
        <f t="shared" si="6"/>
        <v>1.5282392026578074E-2</v>
      </c>
      <c r="G47" s="225">
        <f t="shared" si="7"/>
        <v>2.3782392026578072E-2</v>
      </c>
      <c r="H47" s="221">
        <v>381.089</v>
      </c>
      <c r="I47" s="225">
        <f t="shared" si="8"/>
        <v>6.3456267197626003E-3</v>
      </c>
      <c r="J47" s="225">
        <f t="shared" si="9"/>
        <v>1.4845626719762601E-2</v>
      </c>
      <c r="K47" s="226">
        <v>-8.5000000000000006E-3</v>
      </c>
      <c r="L47" s="221">
        <v>9043.9599999999991</v>
      </c>
      <c r="M47" s="227">
        <f t="shared" si="10"/>
        <v>2.1344764394704198E-4</v>
      </c>
      <c r="N47" s="227">
        <f t="shared" si="11"/>
        <v>8.7134476439470424E-3</v>
      </c>
      <c r="O47" s="217"/>
      <c r="Q47" s="210"/>
      <c r="R47" s="208"/>
      <c r="S47" s="208"/>
      <c r="V47" s="208"/>
    </row>
    <row r="48" spans="2:24" ht="15.75" x14ac:dyDescent="0.25">
      <c r="B48" s="212"/>
      <c r="C48" s="228"/>
      <c r="D48" s="220">
        <v>42895</v>
      </c>
      <c r="E48" s="221">
        <v>743</v>
      </c>
      <c r="F48" s="225">
        <f t="shared" si="6"/>
        <v>-2.7486910994764399E-2</v>
      </c>
      <c r="G48" s="225">
        <f t="shared" si="7"/>
        <v>-1.9786910994764401E-2</v>
      </c>
      <c r="H48" s="221">
        <v>378.904</v>
      </c>
      <c r="I48" s="225">
        <f t="shared" si="8"/>
        <v>-5.7335687988895045E-3</v>
      </c>
      <c r="J48" s="225">
        <f t="shared" si="9"/>
        <v>1.9664312011104957E-3</v>
      </c>
      <c r="K48" s="226">
        <v>-7.7000000000000002E-3</v>
      </c>
      <c r="L48" s="221">
        <v>8845.85</v>
      </c>
      <c r="M48" s="227">
        <f t="shared" si="10"/>
        <v>-2.1905227356158009E-2</v>
      </c>
      <c r="N48" s="227">
        <f t="shared" si="11"/>
        <v>-1.4205227356158008E-2</v>
      </c>
      <c r="O48" s="217"/>
      <c r="Q48" s="210"/>
      <c r="R48" s="208"/>
      <c r="S48" s="208"/>
      <c r="V48" s="208"/>
    </row>
    <row r="49" spans="1:17" s="208" customFormat="1" ht="15.75" x14ac:dyDescent="0.25">
      <c r="A49" s="193"/>
      <c r="B49" s="229"/>
      <c r="C49" s="228"/>
      <c r="D49" s="220">
        <v>42902</v>
      </c>
      <c r="E49" s="221">
        <v>755.5</v>
      </c>
      <c r="F49" s="225">
        <f t="shared" si="6"/>
        <v>1.6823687752355317E-2</v>
      </c>
      <c r="G49" s="225">
        <f t="shared" si="7"/>
        <v>2.4923687752355317E-2</v>
      </c>
      <c r="H49" s="221">
        <v>395.29300000000001</v>
      </c>
      <c r="I49" s="225">
        <f t="shared" si="8"/>
        <v>4.3253700145683367E-2</v>
      </c>
      <c r="J49" s="225">
        <f t="shared" si="9"/>
        <v>5.135370014568337E-2</v>
      </c>
      <c r="K49" s="226">
        <v>-8.1000000000000013E-3</v>
      </c>
      <c r="L49" s="221">
        <v>8963.2900000000009</v>
      </c>
      <c r="M49" s="227">
        <f t="shared" si="10"/>
        <v>1.3276282098385175E-2</v>
      </c>
      <c r="N49" s="227">
        <f t="shared" si="11"/>
        <v>2.1376282098385178E-2</v>
      </c>
      <c r="O49" s="217"/>
      <c r="Q49" s="210"/>
    </row>
    <row r="50" spans="1:17" s="208" customFormat="1" ht="15.75" x14ac:dyDescent="0.25">
      <c r="A50" s="193"/>
      <c r="B50" s="229"/>
      <c r="C50" s="190"/>
      <c r="D50" s="220">
        <v>42909</v>
      </c>
      <c r="E50" s="221">
        <v>736</v>
      </c>
      <c r="F50" s="225">
        <f t="shared" si="6"/>
        <v>-2.5810721376571807E-2</v>
      </c>
      <c r="G50" s="225">
        <f t="shared" si="7"/>
        <v>-1.7310721376571806E-2</v>
      </c>
      <c r="H50" s="221">
        <v>396.60399999999998</v>
      </c>
      <c r="I50" s="225">
        <f t="shared" si="8"/>
        <v>3.3165272342287333E-3</v>
      </c>
      <c r="J50" s="225">
        <f t="shared" si="9"/>
        <v>1.1816527234228734E-2</v>
      </c>
      <c r="K50" s="226">
        <v>-8.5000000000000006E-3</v>
      </c>
      <c r="L50" s="221">
        <v>9032.89</v>
      </c>
      <c r="M50" s="227">
        <f t="shared" si="10"/>
        <v>7.7650059297421524E-3</v>
      </c>
      <c r="N50" s="227">
        <f t="shared" si="11"/>
        <v>1.6265005929742154E-2</v>
      </c>
      <c r="O50" s="217"/>
      <c r="Q50" s="210"/>
    </row>
    <row r="51" spans="1:17" s="190" customFormat="1" ht="15" customHeight="1" x14ac:dyDescent="0.25">
      <c r="B51" s="230"/>
      <c r="D51" s="220">
        <v>42916</v>
      </c>
      <c r="E51" s="221">
        <v>722</v>
      </c>
      <c r="F51" s="225">
        <f t="shared" si="6"/>
        <v>-1.9021739130434784E-2</v>
      </c>
      <c r="G51" s="225">
        <f t="shared" si="7"/>
        <v>-1.1021739130434784E-2</v>
      </c>
      <c r="H51" s="221">
        <v>400.97399999999999</v>
      </c>
      <c r="I51" s="225">
        <f t="shared" si="8"/>
        <v>1.101854746800336E-2</v>
      </c>
      <c r="J51" s="225">
        <f t="shared" si="9"/>
        <v>1.9018547468003362E-2</v>
      </c>
      <c r="K51" s="226">
        <v>-8.0000000000000002E-3</v>
      </c>
      <c r="L51" s="221">
        <v>8906.89</v>
      </c>
      <c r="M51" s="227">
        <f t="shared" si="10"/>
        <v>-1.3949024066494778E-2</v>
      </c>
      <c r="N51" s="227">
        <f t="shared" si="11"/>
        <v>-5.9490240664947774E-3</v>
      </c>
    </row>
    <row r="52" spans="1:17" s="190" customFormat="1" ht="15" customHeight="1" x14ac:dyDescent="0.25">
      <c r="B52" s="230"/>
      <c r="D52" s="220">
        <v>42923</v>
      </c>
      <c r="E52" s="221">
        <v>701.5</v>
      </c>
      <c r="F52" s="225">
        <f t="shared" si="6"/>
        <v>-2.8393351800554016E-2</v>
      </c>
      <c r="G52" s="225">
        <f t="shared" si="7"/>
        <v>-1.8393351800554014E-2</v>
      </c>
      <c r="H52" s="221">
        <v>402.06700000000001</v>
      </c>
      <c r="I52" s="225">
        <f t="shared" si="8"/>
        <v>2.7258625247522728E-3</v>
      </c>
      <c r="J52" s="225">
        <f t="shared" si="9"/>
        <v>1.2725862524752274E-2</v>
      </c>
      <c r="K52" s="226">
        <v>-0.01</v>
      </c>
      <c r="L52" s="221">
        <v>8883.27</v>
      </c>
      <c r="M52" s="227">
        <f t="shared" si="10"/>
        <v>-2.6518796123000264E-3</v>
      </c>
      <c r="N52" s="227">
        <f t="shared" si="11"/>
        <v>7.3481203876999742E-3</v>
      </c>
    </row>
    <row r="53" spans="1:17" s="190" customFormat="1" ht="15" customHeight="1" x14ac:dyDescent="0.25">
      <c r="B53" s="230"/>
      <c r="D53" s="220">
        <v>42930</v>
      </c>
      <c r="E53" s="221">
        <v>689</v>
      </c>
      <c r="F53" s="225">
        <f t="shared" si="6"/>
        <v>-1.7818959372772631E-2</v>
      </c>
      <c r="G53" s="225">
        <f t="shared" si="7"/>
        <v>-7.8189593727726308E-3</v>
      </c>
      <c r="H53" s="221">
        <v>385.46</v>
      </c>
      <c r="I53" s="225">
        <f t="shared" si="8"/>
        <v>-4.1304061263421336E-2</v>
      </c>
      <c r="J53" s="225">
        <f t="shared" si="9"/>
        <v>-3.1304061263421334E-2</v>
      </c>
      <c r="K53" s="226">
        <v>-0.01</v>
      </c>
      <c r="L53" s="221">
        <v>9034.57</v>
      </c>
      <c r="M53" s="227">
        <f t="shared" si="10"/>
        <v>1.7032016363343595E-2</v>
      </c>
      <c r="N53" s="227">
        <f t="shared" si="11"/>
        <v>2.7032016363343597E-2</v>
      </c>
    </row>
    <row r="54" spans="1:17" s="208" customFormat="1" ht="15.75" x14ac:dyDescent="0.25">
      <c r="A54" s="193"/>
      <c r="B54" s="229"/>
      <c r="C54" s="190"/>
      <c r="D54" s="220">
        <v>42937</v>
      </c>
      <c r="E54" s="221">
        <v>678</v>
      </c>
      <c r="F54" s="225">
        <f t="shared" si="6"/>
        <v>-1.5965166908563134E-2</v>
      </c>
      <c r="G54" s="225">
        <f t="shared" si="7"/>
        <v>-5.9651669085631336E-3</v>
      </c>
      <c r="H54" s="221">
        <v>379.34100000000001</v>
      </c>
      <c r="I54" s="225">
        <f t="shared" si="8"/>
        <v>-1.5874539511233257E-2</v>
      </c>
      <c r="J54" s="225">
        <f t="shared" si="9"/>
        <v>-5.8745395112332569E-3</v>
      </c>
      <c r="K54" s="226">
        <v>-0.01</v>
      </c>
      <c r="L54" s="221">
        <v>8938.68</v>
      </c>
      <c r="M54" s="227">
        <f t="shared" si="10"/>
        <v>-1.0613676135112066E-2</v>
      </c>
      <c r="N54" s="227">
        <f t="shared" si="11"/>
        <v>-6.1367613511206613E-4</v>
      </c>
      <c r="O54" s="217"/>
      <c r="Q54" s="210"/>
    </row>
    <row r="55" spans="1:17" s="208" customFormat="1" ht="15.75" x14ac:dyDescent="0.25">
      <c r="A55" s="193"/>
      <c r="B55" s="229"/>
      <c r="C55" s="190"/>
      <c r="D55" s="220">
        <v>42944</v>
      </c>
      <c r="E55" s="221">
        <v>683</v>
      </c>
      <c r="F55" s="225">
        <f t="shared" si="6"/>
        <v>7.3746312684365781E-3</v>
      </c>
      <c r="G55" s="225">
        <f t="shared" si="7"/>
        <v>1.5374631268436578E-2</v>
      </c>
      <c r="H55" s="221">
        <v>383.71100000000001</v>
      </c>
      <c r="I55" s="225">
        <f t="shared" si="8"/>
        <v>1.1519978067227123E-2</v>
      </c>
      <c r="J55" s="225">
        <f t="shared" si="9"/>
        <v>1.9519978067227124E-2</v>
      </c>
      <c r="K55" s="226">
        <v>-8.0000000000000002E-3</v>
      </c>
      <c r="L55" s="221">
        <v>9019.31</v>
      </c>
      <c r="M55" s="227">
        <f t="shared" si="10"/>
        <v>9.0203475233478769E-3</v>
      </c>
      <c r="N55" s="227">
        <f t="shared" si="11"/>
        <v>1.7020347523347877E-2</v>
      </c>
      <c r="O55" s="217"/>
      <c r="Q55" s="210"/>
    </row>
    <row r="56" spans="1:17" s="190" customFormat="1" x14ac:dyDescent="0.25">
      <c r="B56" s="230"/>
      <c r="D56" s="220">
        <v>42951</v>
      </c>
      <c r="E56" s="221">
        <v>693</v>
      </c>
      <c r="F56" s="225">
        <f t="shared" si="6"/>
        <v>1.4641288433382138E-2</v>
      </c>
      <c r="G56" s="225">
        <f t="shared" si="7"/>
        <v>2.3741288433382138E-2</v>
      </c>
      <c r="H56" s="221">
        <v>388.73700000000002</v>
      </c>
      <c r="I56" s="225">
        <f t="shared" si="8"/>
        <v>1.3098399576764832E-2</v>
      </c>
      <c r="J56" s="225">
        <f t="shared" si="9"/>
        <v>2.2198399576764831E-2</v>
      </c>
      <c r="K56" s="226">
        <v>-9.1000000000000004E-3</v>
      </c>
      <c r="L56" s="221">
        <v>9176.99</v>
      </c>
      <c r="M56" s="227">
        <f t="shared" si="10"/>
        <v>1.7482490345713839E-2</v>
      </c>
      <c r="N56" s="227">
        <f t="shared" si="11"/>
        <v>2.658249034571384E-2</v>
      </c>
    </row>
    <row r="57" spans="1:17" s="190" customFormat="1" ht="15" customHeight="1" x14ac:dyDescent="0.25">
      <c r="B57" s="230"/>
      <c r="D57" s="220">
        <v>42958</v>
      </c>
      <c r="E57" s="221">
        <v>702</v>
      </c>
      <c r="F57" s="225">
        <f t="shared" si="6"/>
        <v>1.2987012987012988E-2</v>
      </c>
      <c r="G57" s="225">
        <f t="shared" si="7"/>
        <v>2.1187012987012987E-2</v>
      </c>
      <c r="H57" s="221">
        <v>382.4</v>
      </c>
      <c r="I57" s="225">
        <f t="shared" si="8"/>
        <v>-1.6301509761098239E-2</v>
      </c>
      <c r="J57" s="225">
        <f t="shared" si="9"/>
        <v>-8.1015097610982398E-3</v>
      </c>
      <c r="K57" s="226">
        <v>-8.199999999999999E-3</v>
      </c>
      <c r="L57" s="221">
        <v>8884.0400000000009</v>
      </c>
      <c r="M57" s="227">
        <f t="shared" si="10"/>
        <v>-3.1922231581378961E-2</v>
      </c>
      <c r="N57" s="227">
        <f t="shared" si="11"/>
        <v>-2.3722231581378962E-2</v>
      </c>
    </row>
    <row r="58" spans="1:17" s="208" customFormat="1" ht="15.75" x14ac:dyDescent="0.25">
      <c r="A58" s="193"/>
      <c r="B58" s="229"/>
      <c r="C58" s="190"/>
      <c r="D58" s="220">
        <v>42965</v>
      </c>
      <c r="E58" s="221">
        <v>720</v>
      </c>
      <c r="F58" s="225">
        <f t="shared" si="6"/>
        <v>2.564102564102564E-2</v>
      </c>
      <c r="G58" s="225">
        <f t="shared" si="7"/>
        <v>3.4141025641025641E-2</v>
      </c>
      <c r="H58" s="221">
        <v>372.56700000000001</v>
      </c>
      <c r="I58" s="225">
        <f t="shared" si="8"/>
        <v>-2.5713912133891136E-2</v>
      </c>
      <c r="J58" s="225">
        <f t="shared" si="9"/>
        <v>-1.7213912133891136E-2</v>
      </c>
      <c r="K58" s="226">
        <v>-8.5000000000000006E-3</v>
      </c>
      <c r="L58" s="221">
        <v>8874.35</v>
      </c>
      <c r="M58" s="227">
        <f t="shared" si="10"/>
        <v>-1.0907199877533767E-3</v>
      </c>
      <c r="N58" s="227">
        <f t="shared" si="11"/>
        <v>7.4092800122466237E-3</v>
      </c>
      <c r="O58" s="217"/>
      <c r="Q58" s="210"/>
    </row>
    <row r="59" spans="1:17" s="208" customFormat="1" ht="15.75" x14ac:dyDescent="0.25">
      <c r="A59" s="193"/>
      <c r="B59" s="229"/>
      <c r="C59" s="190"/>
      <c r="D59" s="220">
        <v>42972</v>
      </c>
      <c r="E59" s="221">
        <v>678</v>
      </c>
      <c r="F59" s="225">
        <f t="shared" si="6"/>
        <v>-5.8333333333333334E-2</v>
      </c>
      <c r="G59" s="225">
        <f t="shared" si="7"/>
        <v>-4.9833333333333334E-2</v>
      </c>
      <c r="H59" s="221">
        <v>388.08199999999999</v>
      </c>
      <c r="I59" s="225">
        <f t="shared" si="8"/>
        <v>4.1643516468178841E-2</v>
      </c>
      <c r="J59" s="225">
        <f t="shared" si="9"/>
        <v>5.0143516468178842E-2</v>
      </c>
      <c r="K59" s="226">
        <v>-8.5000000000000006E-3</v>
      </c>
      <c r="L59" s="221">
        <v>8906.18</v>
      </c>
      <c r="M59" s="227">
        <f t="shared" si="10"/>
        <v>3.5867415641708889E-3</v>
      </c>
      <c r="N59" s="227">
        <f t="shared" si="11"/>
        <v>1.2086741564170889E-2</v>
      </c>
      <c r="O59" s="217"/>
      <c r="Q59" s="210"/>
    </row>
    <row r="60" spans="1:17" s="190" customFormat="1" x14ac:dyDescent="0.25">
      <c r="B60" s="230"/>
      <c r="D60" s="220">
        <v>42979</v>
      </c>
      <c r="E60" s="221">
        <v>645.5</v>
      </c>
      <c r="F60" s="225">
        <f t="shared" si="6"/>
        <v>-4.7935103244837761E-2</v>
      </c>
      <c r="G60" s="225">
        <f t="shared" si="7"/>
        <v>-3.943510324483776E-2</v>
      </c>
      <c r="H60" s="221">
        <v>387.20800000000003</v>
      </c>
      <c r="I60" s="225">
        <f t="shared" si="8"/>
        <v>-2.2521013600217657E-3</v>
      </c>
      <c r="J60" s="225">
        <f t="shared" si="9"/>
        <v>6.2478986399782353E-3</v>
      </c>
      <c r="K60" s="226">
        <v>-8.5000000000000006E-3</v>
      </c>
      <c r="L60" s="221">
        <v>8941.6200000000008</v>
      </c>
      <c r="M60" s="227">
        <f t="shared" si="10"/>
        <v>3.9792593457577217E-3</v>
      </c>
      <c r="N60" s="227">
        <f t="shared" si="11"/>
        <v>1.2479259345757722E-2</v>
      </c>
    </row>
    <row r="61" spans="1:17" s="190" customFormat="1" ht="15" customHeight="1" x14ac:dyDescent="0.25">
      <c r="B61" s="230"/>
      <c r="D61" s="220">
        <v>42986</v>
      </c>
      <c r="E61" s="221">
        <v>642.5</v>
      </c>
      <c r="F61" s="225">
        <f t="shared" si="6"/>
        <v>-4.6475600309837332E-3</v>
      </c>
      <c r="G61" s="225">
        <f t="shared" si="7"/>
        <v>4.3524399690162679E-3</v>
      </c>
      <c r="H61" s="221">
        <v>387.863</v>
      </c>
      <c r="I61" s="225">
        <f t="shared" si="8"/>
        <v>1.6915972810478417E-3</v>
      </c>
      <c r="J61" s="225">
        <f t="shared" si="9"/>
        <v>1.0691597281047842E-2</v>
      </c>
      <c r="K61" s="226">
        <v>-9.0000000000000011E-3</v>
      </c>
      <c r="L61" s="221">
        <v>8912.0499999999993</v>
      </c>
      <c r="M61" s="227">
        <f t="shared" si="10"/>
        <v>-3.3070070076788687E-3</v>
      </c>
      <c r="N61" s="227">
        <f t="shared" si="11"/>
        <v>5.6929929923211324E-3</v>
      </c>
    </row>
    <row r="62" spans="1:17" s="208" customFormat="1" ht="15.75" x14ac:dyDescent="0.25">
      <c r="A62" s="193"/>
      <c r="B62" s="229"/>
      <c r="C62" s="190"/>
      <c r="D62" s="220">
        <v>42993</v>
      </c>
      <c r="E62" s="221">
        <v>653.5</v>
      </c>
      <c r="F62" s="225">
        <f t="shared" si="6"/>
        <v>1.7120622568093387E-2</v>
      </c>
      <c r="G62" s="225">
        <f t="shared" si="7"/>
        <v>2.5620622568093387E-2</v>
      </c>
      <c r="H62" s="221">
        <v>390.70400000000001</v>
      </c>
      <c r="I62" s="225">
        <f t="shared" si="8"/>
        <v>7.3247512652663653E-3</v>
      </c>
      <c r="J62" s="225">
        <f t="shared" si="9"/>
        <v>1.5824751265266366E-2</v>
      </c>
      <c r="K62" s="226">
        <v>-8.5000000000000006E-3</v>
      </c>
      <c r="L62" s="221">
        <v>9028.0499999999993</v>
      </c>
      <c r="M62" s="227">
        <f t="shared" si="10"/>
        <v>1.3016084963616677E-2</v>
      </c>
      <c r="N62" s="227">
        <f t="shared" si="11"/>
        <v>2.1516084963616677E-2</v>
      </c>
      <c r="O62" s="217"/>
      <c r="Q62" s="210"/>
    </row>
    <row r="63" spans="1:17" s="208" customFormat="1" ht="15.75" x14ac:dyDescent="0.25">
      <c r="A63" s="193"/>
      <c r="B63" s="229"/>
      <c r="C63" s="190"/>
      <c r="D63" s="220">
        <v>43000</v>
      </c>
      <c r="E63" s="221">
        <v>643</v>
      </c>
      <c r="F63" s="225">
        <f t="shared" si="6"/>
        <v>-1.6067329762815608E-2</v>
      </c>
      <c r="G63" s="225">
        <f t="shared" si="7"/>
        <v>-7.4673297628156075E-3</v>
      </c>
      <c r="H63" s="221">
        <v>389.83</v>
      </c>
      <c r="I63" s="225">
        <f t="shared" si="8"/>
        <v>-2.2369875916295294E-3</v>
      </c>
      <c r="J63" s="225">
        <f t="shared" si="9"/>
        <v>6.3630124083704706E-3</v>
      </c>
      <c r="K63" s="226">
        <v>-8.6E-3</v>
      </c>
      <c r="L63" s="221">
        <v>9136.7199999999993</v>
      </c>
      <c r="M63" s="227">
        <f t="shared" si="10"/>
        <v>1.2036929347976594E-2</v>
      </c>
      <c r="N63" s="227">
        <f t="shared" si="11"/>
        <v>2.0636929347976594E-2</v>
      </c>
      <c r="O63" s="217"/>
      <c r="Q63" s="210"/>
    </row>
    <row r="64" spans="1:17" s="190" customFormat="1" x14ac:dyDescent="0.25">
      <c r="B64" s="230"/>
      <c r="D64" s="220">
        <v>43007</v>
      </c>
      <c r="E64" s="221">
        <v>634.5</v>
      </c>
      <c r="F64" s="225">
        <f t="shared" si="6"/>
        <v>-1.3219284603421462E-2</v>
      </c>
      <c r="G64" s="225">
        <f t="shared" si="7"/>
        <v>-4.2192846034214606E-3</v>
      </c>
      <c r="H64" s="221">
        <v>393.32600000000002</v>
      </c>
      <c r="I64" s="225">
        <f t="shared" si="8"/>
        <v>8.9680116974066582E-3</v>
      </c>
      <c r="J64" s="225">
        <f t="shared" si="9"/>
        <v>1.7968011697406659E-2</v>
      </c>
      <c r="K64" s="226">
        <v>-9.0000000000000011E-3</v>
      </c>
      <c r="L64" s="221">
        <v>9157.4599999999991</v>
      </c>
      <c r="M64" s="227">
        <f t="shared" si="10"/>
        <v>2.2699612114631708E-3</v>
      </c>
      <c r="N64" s="227">
        <f t="shared" si="11"/>
        <v>1.1269961211463172E-2</v>
      </c>
    </row>
    <row r="65" spans="1:17" s="190" customFormat="1" ht="15" customHeight="1" x14ac:dyDescent="0.25">
      <c r="B65" s="230"/>
      <c r="D65" s="220">
        <v>43014</v>
      </c>
      <c r="E65" s="221">
        <v>641</v>
      </c>
      <c r="F65" s="225">
        <f t="shared" si="6"/>
        <v>1.024428684003152E-2</v>
      </c>
      <c r="G65" s="225">
        <f t="shared" si="7"/>
        <v>1.9244286840031523E-2</v>
      </c>
      <c r="H65" s="221">
        <v>388.95600000000002</v>
      </c>
      <c r="I65" s="225">
        <f t="shared" si="8"/>
        <v>-1.1110376634140648E-2</v>
      </c>
      <c r="J65" s="225">
        <f t="shared" si="9"/>
        <v>-2.1103766341406469E-3</v>
      </c>
      <c r="K65" s="226">
        <v>-9.0000000000000011E-3</v>
      </c>
      <c r="L65" s="221">
        <v>9252.1200000000008</v>
      </c>
      <c r="M65" s="227">
        <f t="shared" si="10"/>
        <v>1.0336927488626942E-2</v>
      </c>
      <c r="N65" s="227">
        <f t="shared" si="11"/>
        <v>1.9336927488626941E-2</v>
      </c>
    </row>
    <row r="66" spans="1:17" s="208" customFormat="1" ht="15.75" x14ac:dyDescent="0.25">
      <c r="A66" s="193"/>
      <c r="B66" s="229"/>
      <c r="C66" s="190"/>
      <c r="D66" s="220">
        <v>43021</v>
      </c>
      <c r="E66" s="221">
        <v>644.5</v>
      </c>
      <c r="F66" s="225">
        <f t="shared" si="6"/>
        <v>5.4602184087363496E-3</v>
      </c>
      <c r="G66" s="225">
        <f t="shared" si="7"/>
        <v>1.546021840873635E-2</v>
      </c>
      <c r="H66" s="221">
        <v>388.08199999999999</v>
      </c>
      <c r="I66" s="225">
        <f t="shared" si="8"/>
        <v>-2.2470407963883412E-3</v>
      </c>
      <c r="J66" s="225">
        <f t="shared" si="9"/>
        <v>7.752959203611659E-3</v>
      </c>
      <c r="K66" s="226">
        <v>-0.01</v>
      </c>
      <c r="L66" s="221">
        <v>9311.69</v>
      </c>
      <c r="M66" s="227">
        <f t="shared" si="10"/>
        <v>6.4385243598223656E-3</v>
      </c>
      <c r="N66" s="227">
        <f t="shared" si="11"/>
        <v>1.6438524359822366E-2</v>
      </c>
      <c r="O66" s="217"/>
      <c r="Q66" s="210"/>
    </row>
    <row r="67" spans="1:17" s="208" customFormat="1" ht="15.75" x14ac:dyDescent="0.25">
      <c r="A67" s="193"/>
      <c r="B67" s="229"/>
      <c r="C67" s="190"/>
      <c r="D67" s="220">
        <v>43028</v>
      </c>
      <c r="E67" s="221">
        <v>638.5</v>
      </c>
      <c r="F67" s="225">
        <f t="shared" si="6"/>
        <v>-9.3095422808378587E-3</v>
      </c>
      <c r="G67" s="225">
        <f t="shared" si="7"/>
        <v>-8.0954228083785808E-4</v>
      </c>
      <c r="H67" s="221">
        <v>387.863</v>
      </c>
      <c r="I67" s="225">
        <f t="shared" si="8"/>
        <v>-5.6431372751118084E-4</v>
      </c>
      <c r="J67" s="225">
        <f t="shared" si="9"/>
        <v>7.9356862724888205E-3</v>
      </c>
      <c r="K67" s="226">
        <v>-8.5000000000000006E-3</v>
      </c>
      <c r="L67" s="221">
        <v>9237.1299999999992</v>
      </c>
      <c r="M67" s="227">
        <f t="shared" si="10"/>
        <v>-8.0071394129316281E-3</v>
      </c>
      <c r="N67" s="227">
        <f t="shared" si="11"/>
        <v>4.9286058706837256E-4</v>
      </c>
      <c r="O67" s="217"/>
      <c r="Q67" s="210"/>
    </row>
    <row r="68" spans="1:17" s="190" customFormat="1" x14ac:dyDescent="0.25">
      <c r="B68" s="230"/>
      <c r="D68" s="220">
        <v>43035</v>
      </c>
      <c r="E68" s="221">
        <v>636.5</v>
      </c>
      <c r="F68" s="225">
        <f t="shared" si="6"/>
        <v>-3.1323414252153485E-3</v>
      </c>
      <c r="G68" s="225">
        <f t="shared" si="7"/>
        <v>5.3676585747846521E-3</v>
      </c>
      <c r="H68" s="221">
        <v>383.93</v>
      </c>
      <c r="I68" s="225">
        <f t="shared" si="8"/>
        <v>-1.0140178361947369E-2</v>
      </c>
      <c r="J68" s="225">
        <f t="shared" si="9"/>
        <v>-1.6401783619473687E-3</v>
      </c>
      <c r="K68" s="226">
        <v>-8.5000000000000006E-3</v>
      </c>
      <c r="L68" s="221">
        <v>9183.42</v>
      </c>
      <c r="M68" s="227">
        <f t="shared" si="10"/>
        <v>-5.8145766055039969E-3</v>
      </c>
      <c r="N68" s="227">
        <f t="shared" si="11"/>
        <v>2.6854233944960037E-3</v>
      </c>
    </row>
    <row r="69" spans="1:17" s="190" customFormat="1" ht="15" customHeight="1" x14ac:dyDescent="0.25">
      <c r="B69" s="230"/>
      <c r="D69" s="220">
        <v>43042</v>
      </c>
      <c r="E69" s="221">
        <v>633.5</v>
      </c>
      <c r="F69" s="225">
        <f t="shared" si="6"/>
        <v>-4.7132757266300082E-3</v>
      </c>
      <c r="G69" s="225">
        <f t="shared" si="7"/>
        <v>3.9867242733699912E-3</v>
      </c>
      <c r="H69" s="221">
        <v>386.334</v>
      </c>
      <c r="I69" s="225">
        <f t="shared" si="8"/>
        <v>6.261558096528003E-3</v>
      </c>
      <c r="J69" s="225">
        <f t="shared" si="9"/>
        <v>1.4961558096528002E-2</v>
      </c>
      <c r="K69" s="226">
        <v>-8.6999999999999994E-3</v>
      </c>
      <c r="L69" s="221">
        <v>9322.0499999999993</v>
      </c>
      <c r="M69" s="227">
        <f t="shared" si="10"/>
        <v>1.5095683307525866E-2</v>
      </c>
      <c r="N69" s="227">
        <f t="shared" si="11"/>
        <v>2.3795683307525864E-2</v>
      </c>
    </row>
    <row r="70" spans="1:17" s="208" customFormat="1" ht="15.75" x14ac:dyDescent="0.25">
      <c r="A70" s="193"/>
      <c r="B70" s="229"/>
      <c r="C70" s="190"/>
      <c r="D70" s="220">
        <v>43049</v>
      </c>
      <c r="E70" s="221">
        <v>615</v>
      </c>
      <c r="F70" s="225">
        <f t="shared" si="6"/>
        <v>-2.9202841357537489E-2</v>
      </c>
      <c r="G70" s="225">
        <f t="shared" si="7"/>
        <v>-1.9502841357537489E-2</v>
      </c>
      <c r="H70" s="221">
        <v>369.72699999999998</v>
      </c>
      <c r="I70" s="225">
        <f t="shared" si="8"/>
        <v>-4.2986120817738088E-2</v>
      </c>
      <c r="J70" s="225">
        <f t="shared" si="9"/>
        <v>-3.3286120817738088E-2</v>
      </c>
      <c r="K70" s="226">
        <v>-9.7000000000000003E-3</v>
      </c>
      <c r="L70" s="221">
        <v>9134.16</v>
      </c>
      <c r="M70" s="227">
        <f t="shared" si="10"/>
        <v>-2.0155437913334451E-2</v>
      </c>
      <c r="N70" s="227">
        <f t="shared" si="11"/>
        <v>-1.0455437913334451E-2</v>
      </c>
      <c r="O70" s="217"/>
      <c r="Q70" s="210"/>
    </row>
    <row r="71" spans="1:17" s="208" customFormat="1" ht="15.75" x14ac:dyDescent="0.25">
      <c r="A71" s="193"/>
      <c r="B71" s="229"/>
      <c r="C71" s="190"/>
      <c r="D71" s="220">
        <v>43056</v>
      </c>
      <c r="E71" s="221">
        <v>616</v>
      </c>
      <c r="F71" s="225">
        <f t="shared" si="6"/>
        <v>1.6260162601626016E-3</v>
      </c>
      <c r="G71" s="225">
        <f t="shared" si="7"/>
        <v>1.1626016260162603E-2</v>
      </c>
      <c r="H71" s="221">
        <v>367.76</v>
      </c>
      <c r="I71" s="225">
        <f t="shared" si="8"/>
        <v>-5.3201416180045941E-3</v>
      </c>
      <c r="J71" s="225">
        <f t="shared" si="9"/>
        <v>4.6798583819954061E-3</v>
      </c>
      <c r="K71" s="226">
        <v>-0.01</v>
      </c>
      <c r="L71" s="221">
        <v>9183.61</v>
      </c>
      <c r="M71" s="227">
        <f t="shared" si="10"/>
        <v>5.4137435735744427E-3</v>
      </c>
      <c r="N71" s="227">
        <f t="shared" si="11"/>
        <v>1.5413743573574442E-2</v>
      </c>
      <c r="O71" s="217"/>
      <c r="Q71" s="210"/>
    </row>
    <row r="72" spans="1:17" s="190" customFormat="1" x14ac:dyDescent="0.25">
      <c r="B72" s="230"/>
      <c r="D72" s="220">
        <v>43063</v>
      </c>
      <c r="E72" s="221">
        <v>634.5</v>
      </c>
      <c r="F72" s="225">
        <f t="shared" si="6"/>
        <v>3.0032467532467532E-2</v>
      </c>
      <c r="G72" s="225">
        <f t="shared" si="7"/>
        <v>4.0032467532467531E-2</v>
      </c>
      <c r="H72" s="221">
        <v>376.28199999999998</v>
      </c>
      <c r="I72" s="225">
        <f t="shared" si="8"/>
        <v>2.3172721340004327E-2</v>
      </c>
      <c r="J72" s="225">
        <f t="shared" si="9"/>
        <v>3.3172721340004326E-2</v>
      </c>
      <c r="K72" s="226">
        <v>-0.01</v>
      </c>
      <c r="L72" s="221">
        <v>9325.6</v>
      </c>
      <c r="M72" s="227">
        <f t="shared" si="10"/>
        <v>1.5461240187682161E-2</v>
      </c>
      <c r="N72" s="227">
        <f t="shared" si="11"/>
        <v>2.5461240187682161E-2</v>
      </c>
    </row>
    <row r="73" spans="1:17" s="190" customFormat="1" ht="15" customHeight="1" x14ac:dyDescent="0.25">
      <c r="B73" s="230"/>
      <c r="D73" s="220">
        <v>43070</v>
      </c>
      <c r="E73" s="221">
        <v>639</v>
      </c>
      <c r="F73" s="225">
        <f t="shared" si="6"/>
        <v>7.0921985815602835E-3</v>
      </c>
      <c r="G73" s="225">
        <f t="shared" si="7"/>
        <v>1.6592198581560282E-2</v>
      </c>
      <c r="H73" s="221">
        <v>380.21499999999997</v>
      </c>
      <c r="I73" s="225">
        <f t="shared" si="8"/>
        <v>1.0452267182591761E-2</v>
      </c>
      <c r="J73" s="225">
        <f t="shared" si="9"/>
        <v>1.995226718259176E-2</v>
      </c>
      <c r="K73" s="226">
        <v>-9.4999999999999998E-3</v>
      </c>
      <c r="L73" s="221">
        <v>9274.5499999999993</v>
      </c>
      <c r="M73" s="227">
        <f t="shared" si="10"/>
        <v>-5.474178605130082E-3</v>
      </c>
      <c r="N73" s="227">
        <f t="shared" si="11"/>
        <v>4.0258213948699178E-3</v>
      </c>
    </row>
    <row r="74" spans="1:17" s="208" customFormat="1" ht="15.75" x14ac:dyDescent="0.25">
      <c r="A74" s="193"/>
      <c r="B74" s="229"/>
      <c r="C74" s="190"/>
      <c r="D74" s="220">
        <v>43077</v>
      </c>
      <c r="E74" s="221">
        <v>680</v>
      </c>
      <c r="F74" s="225">
        <f t="shared" si="6"/>
        <v>6.416275430359937E-2</v>
      </c>
      <c r="G74" s="225">
        <f t="shared" si="7"/>
        <v>7.3162754303599364E-2</v>
      </c>
      <c r="H74" s="221">
        <v>373.44099999999997</v>
      </c>
      <c r="I74" s="225">
        <f t="shared" si="8"/>
        <v>-1.7816235550938288E-2</v>
      </c>
      <c r="J74" s="225">
        <f t="shared" si="9"/>
        <v>-8.8162355509382867E-3</v>
      </c>
      <c r="K74" s="226">
        <v>-9.0000000000000011E-3</v>
      </c>
      <c r="L74" s="221">
        <v>9319.16</v>
      </c>
      <c r="M74" s="227">
        <f t="shared" si="10"/>
        <v>4.8099368702525279E-3</v>
      </c>
      <c r="N74" s="227">
        <f t="shared" si="11"/>
        <v>1.3809936870252528E-2</v>
      </c>
      <c r="O74" s="217"/>
      <c r="Q74" s="210"/>
    </row>
    <row r="75" spans="1:17" s="208" customFormat="1" ht="15.75" x14ac:dyDescent="0.25">
      <c r="A75" s="193"/>
      <c r="B75" s="229"/>
      <c r="C75" s="190"/>
      <c r="D75" s="220">
        <v>43084</v>
      </c>
      <c r="E75" s="221">
        <v>692.5</v>
      </c>
      <c r="F75" s="225">
        <f t="shared" si="6"/>
        <v>1.8382352941176471E-2</v>
      </c>
      <c r="G75" s="225">
        <f t="shared" si="7"/>
        <v>2.768235294117647E-2</v>
      </c>
      <c r="H75" s="221">
        <v>380.43400000000003</v>
      </c>
      <c r="I75" s="225">
        <f t="shared" si="8"/>
        <v>1.8725849598731935E-2</v>
      </c>
      <c r="J75" s="225">
        <f t="shared" si="9"/>
        <v>2.8025849598731938E-2</v>
      </c>
      <c r="K75" s="226">
        <v>-9.300000000000001E-3</v>
      </c>
      <c r="L75" s="221">
        <v>9394.7099999999991</v>
      </c>
      <c r="M75" s="227">
        <f t="shared" si="10"/>
        <v>8.1069538456254933E-3</v>
      </c>
      <c r="N75" s="227">
        <f t="shared" si="11"/>
        <v>1.7406953845625496E-2</v>
      </c>
      <c r="O75" s="217"/>
      <c r="Q75" s="210"/>
    </row>
    <row r="76" spans="1:17" s="190" customFormat="1" x14ac:dyDescent="0.25">
      <c r="B76" s="230"/>
      <c r="D76" s="220">
        <v>43091</v>
      </c>
      <c r="E76" s="221">
        <v>694</v>
      </c>
      <c r="F76" s="225">
        <f t="shared" si="6"/>
        <v>2.1660649819494585E-3</v>
      </c>
      <c r="G76" s="225">
        <f t="shared" si="7"/>
        <v>1.0166064981949458E-2</v>
      </c>
      <c r="H76" s="221">
        <v>371.25599999999997</v>
      </c>
      <c r="I76" s="225">
        <f t="shared" si="8"/>
        <v>-2.412507820016101E-2</v>
      </c>
      <c r="J76" s="225">
        <f t="shared" si="9"/>
        <v>-1.612507820016101E-2</v>
      </c>
      <c r="K76" s="226">
        <v>-8.0000000000000002E-3</v>
      </c>
      <c r="L76" s="221">
        <v>9394.49</v>
      </c>
      <c r="M76" s="227">
        <f t="shared" si="10"/>
        <v>-2.3417433853662878E-5</v>
      </c>
      <c r="N76" s="227">
        <f t="shared" si="11"/>
        <v>7.9765825661463376E-3</v>
      </c>
    </row>
    <row r="77" spans="1:17" s="190" customFormat="1" ht="15" customHeight="1" x14ac:dyDescent="0.25">
      <c r="B77" s="230"/>
      <c r="D77" s="220">
        <v>43098</v>
      </c>
      <c r="E77" s="221">
        <v>701.5</v>
      </c>
      <c r="F77" s="225">
        <f t="shared" ref="F77:F108" si="12">(E77-E76)/E76</f>
        <v>1.0806916426512969E-2</v>
      </c>
      <c r="G77" s="225">
        <f t="shared" ref="G77:G108" si="13">F77-K77</f>
        <v>1.9306916426512971E-2</v>
      </c>
      <c r="H77" s="221">
        <v>375.40800000000002</v>
      </c>
      <c r="I77" s="225">
        <f t="shared" ref="I77:I108" si="14">(H77-H76)/H76</f>
        <v>1.1183657637856476E-2</v>
      </c>
      <c r="J77" s="225">
        <f t="shared" ref="J77:J108" si="15">I77-K77</f>
        <v>1.9683657637856476E-2</v>
      </c>
      <c r="K77" s="226">
        <v>-8.5000000000000006E-3</v>
      </c>
      <c r="L77" s="221">
        <v>9381.8700000000008</v>
      </c>
      <c r="M77" s="227">
        <f t="shared" ref="M77:M108" si="16">(L77-L76)/L76</f>
        <v>-1.343340617744974E-3</v>
      </c>
      <c r="N77" s="227">
        <f t="shared" ref="N77:N108" si="17">M77-K77</f>
        <v>7.1566593822550264E-3</v>
      </c>
    </row>
    <row r="78" spans="1:17" s="208" customFormat="1" ht="15.75" x14ac:dyDescent="0.25">
      <c r="A78" s="193"/>
      <c r="B78" s="229"/>
      <c r="C78" s="190"/>
      <c r="D78" s="220">
        <v>43105</v>
      </c>
      <c r="E78" s="221">
        <v>704</v>
      </c>
      <c r="F78" s="225">
        <f t="shared" si="12"/>
        <v>3.5637918745545262E-3</v>
      </c>
      <c r="G78" s="225">
        <f t="shared" si="13"/>
        <v>1.2063791874554527E-2</v>
      </c>
      <c r="H78" s="221">
        <v>379.77800000000002</v>
      </c>
      <c r="I78" s="225">
        <f t="shared" si="14"/>
        <v>1.1640668286237919E-2</v>
      </c>
      <c r="J78" s="225">
        <f t="shared" si="15"/>
        <v>2.0140668286237919E-2</v>
      </c>
      <c r="K78" s="226">
        <v>-8.5000000000000006E-3</v>
      </c>
      <c r="L78" s="221">
        <v>9556.98</v>
      </c>
      <c r="M78" s="227">
        <f t="shared" si="16"/>
        <v>1.8664722491358199E-2</v>
      </c>
      <c r="N78" s="227">
        <f t="shared" si="17"/>
        <v>2.7164722491358199E-2</v>
      </c>
      <c r="O78" s="217"/>
      <c r="Q78" s="210"/>
    </row>
    <row r="79" spans="1:17" s="208" customFormat="1" ht="15.75" x14ac:dyDescent="0.25">
      <c r="A79" s="193"/>
      <c r="B79" s="229"/>
      <c r="C79" s="190"/>
      <c r="D79" s="220">
        <v>43112</v>
      </c>
      <c r="E79" s="221">
        <v>697.5</v>
      </c>
      <c r="F79" s="225">
        <f t="shared" si="12"/>
        <v>-9.2329545454545459E-3</v>
      </c>
      <c r="G79" s="225">
        <f t="shared" si="13"/>
        <v>-3.32954545454546E-4</v>
      </c>
      <c r="H79" s="221">
        <v>384.58499999999998</v>
      </c>
      <c r="I79" s="225">
        <f t="shared" si="14"/>
        <v>1.2657394583151103E-2</v>
      </c>
      <c r="J79" s="225">
        <f t="shared" si="15"/>
        <v>2.1557394583151104E-2</v>
      </c>
      <c r="K79" s="226">
        <v>-8.8999999999999999E-3</v>
      </c>
      <c r="L79" s="221">
        <v>9546.61</v>
      </c>
      <c r="M79" s="227">
        <f t="shared" si="16"/>
        <v>-1.0850708068865878E-3</v>
      </c>
      <c r="N79" s="227">
        <f t="shared" si="17"/>
        <v>7.8149291931134124E-3</v>
      </c>
      <c r="O79" s="217"/>
      <c r="Q79" s="210"/>
    </row>
    <row r="80" spans="1:17" s="190" customFormat="1" x14ac:dyDescent="0.25">
      <c r="B80" s="230"/>
      <c r="D80" s="220">
        <v>43119</v>
      </c>
      <c r="E80" s="221">
        <v>725.5</v>
      </c>
      <c r="F80" s="225">
        <f t="shared" si="12"/>
        <v>4.014336917562724E-2</v>
      </c>
      <c r="G80" s="225">
        <f t="shared" si="13"/>
        <v>5.0143369175627242E-2</v>
      </c>
      <c r="H80" s="221">
        <v>385.89699999999999</v>
      </c>
      <c r="I80" s="225">
        <f t="shared" si="14"/>
        <v>3.4114695060910123E-3</v>
      </c>
      <c r="J80" s="225">
        <f t="shared" si="15"/>
        <v>1.3411469506091012E-2</v>
      </c>
      <c r="K80" s="226">
        <v>-0.01</v>
      </c>
      <c r="L80" s="221">
        <v>9509.77</v>
      </c>
      <c r="M80" s="227">
        <f t="shared" si="16"/>
        <v>-3.8589614533326641E-3</v>
      </c>
      <c r="N80" s="227">
        <f t="shared" si="17"/>
        <v>6.1410385466673361E-3</v>
      </c>
    </row>
    <row r="81" spans="1:17" s="190" customFormat="1" ht="15" customHeight="1" x14ac:dyDescent="0.25">
      <c r="B81" s="230"/>
      <c r="D81" s="220">
        <v>43126</v>
      </c>
      <c r="E81" s="221">
        <v>710</v>
      </c>
      <c r="F81" s="225">
        <f t="shared" si="12"/>
        <v>-2.1364576154376293E-2</v>
      </c>
      <c r="G81" s="225">
        <f t="shared" si="13"/>
        <v>-1.1364576154376292E-2</v>
      </c>
      <c r="H81" s="221">
        <v>386.334</v>
      </c>
      <c r="I81" s="225">
        <f t="shared" si="14"/>
        <v>1.132426528322355E-3</v>
      </c>
      <c r="J81" s="225">
        <f t="shared" si="15"/>
        <v>1.1132426528322355E-2</v>
      </c>
      <c r="K81" s="226">
        <v>-0.01</v>
      </c>
      <c r="L81" s="221">
        <v>9515.56</v>
      </c>
      <c r="M81" s="227">
        <f t="shared" si="16"/>
        <v>6.0884753259006833E-4</v>
      </c>
      <c r="N81" s="227">
        <f t="shared" si="17"/>
        <v>1.0608847532590069E-2</v>
      </c>
    </row>
    <row r="82" spans="1:17" s="208" customFormat="1" ht="15.75" x14ac:dyDescent="0.25">
      <c r="A82" s="193"/>
      <c r="B82" s="229"/>
      <c r="C82" s="190"/>
      <c r="D82" s="220">
        <v>43133</v>
      </c>
      <c r="E82" s="221">
        <v>696</v>
      </c>
      <c r="F82" s="225">
        <f t="shared" si="12"/>
        <v>-1.9718309859154931E-2</v>
      </c>
      <c r="G82" s="225">
        <f t="shared" si="13"/>
        <v>-1.071830985915493E-2</v>
      </c>
      <c r="H82" s="221">
        <v>386.334</v>
      </c>
      <c r="I82" s="225">
        <f t="shared" si="14"/>
        <v>0</v>
      </c>
      <c r="J82" s="225">
        <f t="shared" si="15"/>
        <v>9.0000000000000011E-3</v>
      </c>
      <c r="K82" s="226">
        <v>-9.0000000000000011E-3</v>
      </c>
      <c r="L82" s="221">
        <v>9220.69</v>
      </c>
      <c r="M82" s="227">
        <f t="shared" si="16"/>
        <v>-3.0988191971885942E-2</v>
      </c>
      <c r="N82" s="227">
        <f t="shared" si="17"/>
        <v>-2.198819197188594E-2</v>
      </c>
      <c r="O82" s="217"/>
      <c r="Q82" s="210"/>
    </row>
    <row r="83" spans="1:17" s="208" customFormat="1" ht="15.75" x14ac:dyDescent="0.25">
      <c r="A83" s="193"/>
      <c r="B83" s="229"/>
      <c r="C83" s="190"/>
      <c r="D83" s="220">
        <v>43140</v>
      </c>
      <c r="E83" s="221">
        <v>691</v>
      </c>
      <c r="F83" s="225">
        <f t="shared" si="12"/>
        <v>-7.1839080459770114E-3</v>
      </c>
      <c r="G83" s="225">
        <f t="shared" si="13"/>
        <v>1.1160919540229887E-3</v>
      </c>
      <c r="H83" s="221">
        <v>357.49</v>
      </c>
      <c r="I83" s="225">
        <f t="shared" si="14"/>
        <v>-7.4660785744977129E-2</v>
      </c>
      <c r="J83" s="225">
        <f t="shared" si="15"/>
        <v>-6.6360785744977127E-2</v>
      </c>
      <c r="K83" s="226">
        <v>-8.3000000000000001E-3</v>
      </c>
      <c r="L83" s="221">
        <v>8682</v>
      </c>
      <c r="M83" s="227">
        <f t="shared" si="16"/>
        <v>-5.8421875152510329E-2</v>
      </c>
      <c r="N83" s="227">
        <f t="shared" si="17"/>
        <v>-5.0121875152510327E-2</v>
      </c>
      <c r="O83" s="217"/>
      <c r="Q83" s="210"/>
    </row>
    <row r="84" spans="1:17" s="190" customFormat="1" x14ac:dyDescent="0.25">
      <c r="B84" s="230"/>
      <c r="D84" s="220">
        <v>43147</v>
      </c>
      <c r="E84" s="221">
        <v>715.5</v>
      </c>
      <c r="F84" s="225">
        <f t="shared" si="12"/>
        <v>3.5455861070911719E-2</v>
      </c>
      <c r="G84" s="225">
        <f t="shared" si="13"/>
        <v>4.5055861070911717E-2</v>
      </c>
      <c r="H84" s="221">
        <v>363.17099999999999</v>
      </c>
      <c r="I84" s="225">
        <f t="shared" si="14"/>
        <v>1.5891353604296575E-2</v>
      </c>
      <c r="J84" s="225">
        <f t="shared" si="15"/>
        <v>2.5491353604296572E-2</v>
      </c>
      <c r="K84" s="226">
        <v>-9.5999999999999992E-3</v>
      </c>
      <c r="L84" s="221">
        <v>8986.7199999999993</v>
      </c>
      <c r="M84" s="227">
        <f t="shared" si="16"/>
        <v>3.5097903708822778E-2</v>
      </c>
      <c r="N84" s="227">
        <f t="shared" si="17"/>
        <v>4.4697903708822775E-2</v>
      </c>
    </row>
    <row r="85" spans="1:17" s="190" customFormat="1" ht="15" customHeight="1" x14ac:dyDescent="0.25">
      <c r="B85" s="230"/>
      <c r="D85" s="220">
        <v>43154</v>
      </c>
      <c r="E85" s="221">
        <v>703.5</v>
      </c>
      <c r="F85" s="225">
        <f t="shared" si="12"/>
        <v>-1.6771488469601678E-2</v>
      </c>
      <c r="G85" s="225">
        <f t="shared" si="13"/>
        <v>-7.771488469601677E-3</v>
      </c>
      <c r="H85" s="221">
        <v>340.44600000000003</v>
      </c>
      <c r="I85" s="225">
        <f t="shared" si="14"/>
        <v>-6.2573828857480265E-2</v>
      </c>
      <c r="J85" s="225">
        <f t="shared" si="15"/>
        <v>-5.3573828857480264E-2</v>
      </c>
      <c r="K85" s="226">
        <v>-9.0000000000000011E-3</v>
      </c>
      <c r="L85" s="221">
        <v>8948.19</v>
      </c>
      <c r="M85" s="227">
        <f t="shared" si="16"/>
        <v>-4.28743746327902E-3</v>
      </c>
      <c r="N85" s="227">
        <f t="shared" si="17"/>
        <v>4.712562536720981E-3</v>
      </c>
    </row>
    <row r="86" spans="1:17" s="208" customFormat="1" ht="15.75" x14ac:dyDescent="0.25">
      <c r="A86" s="193"/>
      <c r="B86" s="229"/>
      <c r="C86" s="190"/>
      <c r="D86" s="220">
        <v>43161</v>
      </c>
      <c r="E86" s="221">
        <v>703</v>
      </c>
      <c r="F86" s="225">
        <f t="shared" si="12"/>
        <v>-7.1073205401563609E-4</v>
      </c>
      <c r="G86" s="225">
        <f t="shared" si="13"/>
        <v>8.7892679459843637E-3</v>
      </c>
      <c r="H86" s="221">
        <v>338.26</v>
      </c>
      <c r="I86" s="225">
        <f t="shared" si="14"/>
        <v>-6.4209889380402044E-3</v>
      </c>
      <c r="J86" s="225">
        <f t="shared" si="15"/>
        <v>3.0790110619597954E-3</v>
      </c>
      <c r="K86" s="226">
        <v>-9.4999999999999998E-3</v>
      </c>
      <c r="L86" s="221">
        <v>8628.51</v>
      </c>
      <c r="M86" s="227">
        <f t="shared" si="16"/>
        <v>-3.5725660720212722E-2</v>
      </c>
      <c r="N86" s="227">
        <f t="shared" si="17"/>
        <v>-2.6225660720212721E-2</v>
      </c>
      <c r="O86" s="217"/>
      <c r="Q86" s="210"/>
    </row>
    <row r="87" spans="1:17" s="208" customFormat="1" ht="15.75" x14ac:dyDescent="0.25">
      <c r="A87" s="193"/>
      <c r="B87" s="229"/>
      <c r="C87" s="190"/>
      <c r="D87" s="220">
        <v>43168</v>
      </c>
      <c r="E87" s="221">
        <v>794.5</v>
      </c>
      <c r="F87" s="225">
        <f t="shared" si="12"/>
        <v>0.13015647226173541</v>
      </c>
      <c r="G87" s="225">
        <f t="shared" si="13"/>
        <v>0.1390564722617354</v>
      </c>
      <c r="H87" s="221">
        <v>350.49700000000001</v>
      </c>
      <c r="I87" s="225">
        <f t="shared" si="14"/>
        <v>3.617631407792829E-2</v>
      </c>
      <c r="J87" s="225">
        <f t="shared" si="15"/>
        <v>4.5076314077928288E-2</v>
      </c>
      <c r="K87" s="226">
        <v>-8.8999999999999999E-3</v>
      </c>
      <c r="L87" s="221">
        <v>8931.85</v>
      </c>
      <c r="M87" s="227">
        <f t="shared" si="16"/>
        <v>3.5155548292810708E-2</v>
      </c>
      <c r="N87" s="227">
        <f t="shared" si="17"/>
        <v>4.4055548292810706E-2</v>
      </c>
      <c r="O87" s="217"/>
      <c r="Q87" s="210"/>
    </row>
    <row r="88" spans="1:17" s="190" customFormat="1" x14ac:dyDescent="0.25">
      <c r="B88" s="230"/>
      <c r="D88" s="220">
        <v>43175</v>
      </c>
      <c r="E88" s="221">
        <v>773</v>
      </c>
      <c r="F88" s="225">
        <f t="shared" si="12"/>
        <v>-2.7061044682190057E-2</v>
      </c>
      <c r="G88" s="225">
        <f t="shared" si="13"/>
        <v>-1.7561044682190059E-2</v>
      </c>
      <c r="H88" s="221">
        <v>340.44600000000003</v>
      </c>
      <c r="I88" s="225">
        <f t="shared" si="14"/>
        <v>-2.8676422337423679E-2</v>
      </c>
      <c r="J88" s="225">
        <f t="shared" si="15"/>
        <v>-1.9176422337423678E-2</v>
      </c>
      <c r="K88" s="226">
        <v>-9.4999999999999998E-3</v>
      </c>
      <c r="L88" s="221">
        <v>8882.5300000000007</v>
      </c>
      <c r="M88" s="227">
        <f t="shared" si="16"/>
        <v>-5.5218123904901793E-3</v>
      </c>
      <c r="N88" s="227">
        <f t="shared" si="17"/>
        <v>3.9781876095098204E-3</v>
      </c>
    </row>
    <row r="89" spans="1:17" s="190" customFormat="1" ht="15" customHeight="1" x14ac:dyDescent="0.25">
      <c r="B89" s="230"/>
      <c r="D89" s="220">
        <v>43182</v>
      </c>
      <c r="E89" s="221">
        <v>772</v>
      </c>
      <c r="F89" s="225">
        <f t="shared" si="12"/>
        <v>-1.29366106080207E-3</v>
      </c>
      <c r="G89" s="225">
        <f t="shared" si="13"/>
        <v>7.2063389391979309E-3</v>
      </c>
      <c r="H89" s="221">
        <v>327.77199999999999</v>
      </c>
      <c r="I89" s="225">
        <f t="shared" si="14"/>
        <v>-3.7227636688344216E-2</v>
      </c>
      <c r="J89" s="225">
        <f t="shared" si="15"/>
        <v>-2.8727636688344216E-2</v>
      </c>
      <c r="K89" s="226">
        <v>-8.5000000000000006E-3</v>
      </c>
      <c r="L89" s="221">
        <v>8569.08</v>
      </c>
      <c r="M89" s="227">
        <f t="shared" si="16"/>
        <v>-3.528836941727196E-2</v>
      </c>
      <c r="N89" s="227">
        <f t="shared" si="17"/>
        <v>-2.6788369417271959E-2</v>
      </c>
    </row>
    <row r="90" spans="1:17" s="208" customFormat="1" ht="15.75" x14ac:dyDescent="0.25">
      <c r="A90" s="193"/>
      <c r="B90" s="229"/>
      <c r="C90" s="190"/>
      <c r="D90" s="220">
        <v>43189</v>
      </c>
      <c r="E90" s="221">
        <v>783.5</v>
      </c>
      <c r="F90" s="225">
        <f t="shared" si="12"/>
        <v>1.4896373056994818E-2</v>
      </c>
      <c r="G90" s="225">
        <f t="shared" si="13"/>
        <v>2.349637305699482E-2</v>
      </c>
      <c r="H90" s="221">
        <v>322.08999999999997</v>
      </c>
      <c r="I90" s="225">
        <f t="shared" si="14"/>
        <v>-1.7335220824231529E-2</v>
      </c>
      <c r="J90" s="225">
        <f t="shared" si="15"/>
        <v>-8.7352208242315287E-3</v>
      </c>
      <c r="K90" s="226">
        <v>-8.6E-3</v>
      </c>
      <c r="L90" s="221">
        <v>8740.9699999999993</v>
      </c>
      <c r="M90" s="227">
        <f t="shared" si="16"/>
        <v>2.0059329589640826E-2</v>
      </c>
      <c r="N90" s="227">
        <f t="shared" si="17"/>
        <v>2.8659329589640826E-2</v>
      </c>
      <c r="O90" s="217"/>
      <c r="Q90" s="210"/>
    </row>
    <row r="91" spans="1:17" s="208" customFormat="1" ht="15.75" x14ac:dyDescent="0.25">
      <c r="A91" s="193"/>
      <c r="B91" s="229"/>
      <c r="C91" s="190"/>
      <c r="D91" s="220">
        <v>43196</v>
      </c>
      <c r="E91" s="221">
        <v>781</v>
      </c>
      <c r="F91" s="225">
        <f t="shared" si="12"/>
        <v>-3.1908104658583281E-3</v>
      </c>
      <c r="G91" s="225">
        <f t="shared" si="13"/>
        <v>4.809189534141672E-3</v>
      </c>
      <c r="H91" s="221">
        <v>340.00900000000001</v>
      </c>
      <c r="I91" s="225">
        <f t="shared" si="14"/>
        <v>5.5633518581762992E-2</v>
      </c>
      <c r="J91" s="225">
        <f t="shared" si="15"/>
        <v>6.3633518581762999E-2</v>
      </c>
      <c r="K91" s="226">
        <v>-8.0000000000000002E-3</v>
      </c>
      <c r="L91" s="221">
        <v>8671.0400000000009</v>
      </c>
      <c r="M91" s="227">
        <f t="shared" si="16"/>
        <v>-8.0002562644647529E-3</v>
      </c>
      <c r="N91" s="227">
        <f t="shared" si="17"/>
        <v>-2.5626446475274234E-7</v>
      </c>
      <c r="O91" s="217"/>
      <c r="Q91" s="210"/>
    </row>
    <row r="92" spans="1:17" s="190" customFormat="1" x14ac:dyDescent="0.25">
      <c r="B92" s="230"/>
      <c r="D92" s="220">
        <v>43203</v>
      </c>
      <c r="E92" s="221">
        <v>775</v>
      </c>
      <c r="F92" s="225">
        <f t="shared" si="12"/>
        <v>-7.6824583866837385E-3</v>
      </c>
      <c r="G92" s="225">
        <f t="shared" si="13"/>
        <v>9.1754161331626151E-4</v>
      </c>
      <c r="H92" s="221">
        <v>333.01600000000002</v>
      </c>
      <c r="I92" s="225">
        <f t="shared" si="14"/>
        <v>-2.0567102635518458E-2</v>
      </c>
      <c r="J92" s="225">
        <f t="shared" si="15"/>
        <v>-1.1967102635518458E-2</v>
      </c>
      <c r="K92" s="226">
        <v>-8.6E-3</v>
      </c>
      <c r="L92" s="221">
        <v>8776.17</v>
      </c>
      <c r="M92" s="227">
        <f t="shared" si="16"/>
        <v>1.212426652396935E-2</v>
      </c>
      <c r="N92" s="227">
        <f t="shared" si="17"/>
        <v>2.0724266523969352E-2</v>
      </c>
    </row>
    <row r="93" spans="1:17" s="190" customFormat="1" ht="15" customHeight="1" x14ac:dyDescent="0.25">
      <c r="B93" s="230"/>
      <c r="D93" s="220">
        <v>43210</v>
      </c>
      <c r="E93" s="221">
        <v>783</v>
      </c>
      <c r="F93" s="225">
        <f t="shared" si="12"/>
        <v>1.032258064516129E-2</v>
      </c>
      <c r="G93" s="225">
        <f t="shared" si="13"/>
        <v>1.8522580645161289E-2</v>
      </c>
      <c r="H93" s="221">
        <v>335.63799999999998</v>
      </c>
      <c r="I93" s="225">
        <f t="shared" si="14"/>
        <v>7.8734955677803985E-3</v>
      </c>
      <c r="J93" s="225">
        <f t="shared" si="15"/>
        <v>1.6073495567780399E-2</v>
      </c>
      <c r="K93" s="226">
        <v>-8.199999999999999E-3</v>
      </c>
      <c r="L93" s="221">
        <v>8807.7999999999993</v>
      </c>
      <c r="M93" s="227">
        <f t="shared" si="16"/>
        <v>3.6040778608435343E-3</v>
      </c>
      <c r="N93" s="227">
        <f t="shared" si="17"/>
        <v>1.1804077860843533E-2</v>
      </c>
    </row>
    <row r="94" spans="1:17" s="208" customFormat="1" ht="15.75" x14ac:dyDescent="0.25">
      <c r="A94" s="193"/>
      <c r="B94" s="229"/>
      <c r="C94" s="190"/>
      <c r="D94" s="220">
        <v>43217</v>
      </c>
      <c r="E94" s="221">
        <v>802</v>
      </c>
      <c r="F94" s="225">
        <f t="shared" si="12"/>
        <v>2.4265644955300127E-2</v>
      </c>
      <c r="G94" s="225">
        <f t="shared" si="13"/>
        <v>3.2765644955300127E-2</v>
      </c>
      <c r="H94" s="221">
        <v>341.32</v>
      </c>
      <c r="I94" s="225">
        <f t="shared" si="14"/>
        <v>1.6928953217454568E-2</v>
      </c>
      <c r="J94" s="225">
        <f t="shared" si="15"/>
        <v>2.5428953217454569E-2</v>
      </c>
      <c r="K94" s="226">
        <v>-8.5000000000000006E-3</v>
      </c>
      <c r="L94" s="221">
        <v>8843.02</v>
      </c>
      <c r="M94" s="227">
        <f t="shared" si="16"/>
        <v>3.9987283998275582E-3</v>
      </c>
      <c r="N94" s="227">
        <f t="shared" si="17"/>
        <v>1.2498728399827559E-2</v>
      </c>
      <c r="O94" s="217"/>
      <c r="Q94" s="210"/>
    </row>
    <row r="95" spans="1:17" s="208" customFormat="1" ht="15.75" x14ac:dyDescent="0.25">
      <c r="A95" s="193"/>
      <c r="B95" s="229"/>
      <c r="C95" s="190"/>
      <c r="D95" s="220">
        <v>43224</v>
      </c>
      <c r="E95" s="221">
        <v>810.5</v>
      </c>
      <c r="F95" s="225">
        <f t="shared" si="12"/>
        <v>1.059850374064838E-2</v>
      </c>
      <c r="G95" s="225">
        <f t="shared" si="13"/>
        <v>1.8798503740648377E-2</v>
      </c>
      <c r="H95" s="221">
        <v>329.08300000000003</v>
      </c>
      <c r="I95" s="225">
        <f t="shared" si="14"/>
        <v>-3.5851986405718878E-2</v>
      </c>
      <c r="J95" s="225">
        <f t="shared" si="15"/>
        <v>-2.7651986405718879E-2</v>
      </c>
      <c r="K95" s="226">
        <v>-8.199999999999999E-3</v>
      </c>
      <c r="L95" s="221">
        <v>8903.83</v>
      </c>
      <c r="M95" s="227">
        <f t="shared" si="16"/>
        <v>6.876610026891208E-3</v>
      </c>
      <c r="N95" s="227">
        <f t="shared" si="17"/>
        <v>1.5076610026891207E-2</v>
      </c>
      <c r="O95" s="217"/>
      <c r="Q95" s="210"/>
    </row>
    <row r="96" spans="1:17" s="190" customFormat="1" x14ac:dyDescent="0.25">
      <c r="B96" s="230"/>
      <c r="D96" s="220">
        <v>43231</v>
      </c>
      <c r="E96" s="221">
        <v>832</v>
      </c>
      <c r="F96" s="225">
        <f t="shared" si="12"/>
        <v>2.6526835286859961E-2</v>
      </c>
      <c r="G96" s="225">
        <f t="shared" si="13"/>
        <v>3.4526835286859958E-2</v>
      </c>
      <c r="H96" s="221">
        <v>335.20100000000002</v>
      </c>
      <c r="I96" s="225">
        <f t="shared" si="14"/>
        <v>1.8591054536393536E-2</v>
      </c>
      <c r="J96" s="225">
        <f t="shared" si="15"/>
        <v>2.6591054536393537E-2</v>
      </c>
      <c r="K96" s="226">
        <v>-8.0000000000000002E-3</v>
      </c>
      <c r="L96" s="221">
        <v>8993.51</v>
      </c>
      <c r="M96" s="227">
        <f t="shared" si="16"/>
        <v>1.0072070109155307E-2</v>
      </c>
      <c r="N96" s="227">
        <f t="shared" si="17"/>
        <v>1.8072070109155305E-2</v>
      </c>
    </row>
    <row r="97" spans="1:17" s="190" customFormat="1" ht="15" customHeight="1" x14ac:dyDescent="0.25">
      <c r="B97" s="230"/>
      <c r="D97" s="220">
        <v>43238</v>
      </c>
      <c r="E97" s="221">
        <v>838</v>
      </c>
      <c r="F97" s="225">
        <f t="shared" si="12"/>
        <v>7.2115384615384619E-3</v>
      </c>
      <c r="G97" s="225">
        <f t="shared" si="13"/>
        <v>1.5211538461538462E-2</v>
      </c>
      <c r="H97" s="221">
        <v>342.19400000000002</v>
      </c>
      <c r="I97" s="225">
        <f t="shared" si="14"/>
        <v>2.086210959991168E-2</v>
      </c>
      <c r="J97" s="225">
        <f t="shared" si="15"/>
        <v>2.886210959991168E-2</v>
      </c>
      <c r="K97" s="226">
        <v>-8.0000000000000002E-3</v>
      </c>
      <c r="L97" s="221">
        <v>8940.4599999999991</v>
      </c>
      <c r="M97" s="227">
        <f t="shared" si="16"/>
        <v>-5.8986980611575555E-3</v>
      </c>
      <c r="N97" s="227">
        <f t="shared" si="17"/>
        <v>2.1013019388424446E-3</v>
      </c>
    </row>
    <row r="98" spans="1:17" s="208" customFormat="1" ht="15.75" x14ac:dyDescent="0.25">
      <c r="A98" s="193"/>
      <c r="B98" s="229"/>
      <c r="C98" s="190"/>
      <c r="D98" s="220">
        <v>43245</v>
      </c>
      <c r="E98" s="221">
        <v>856</v>
      </c>
      <c r="F98" s="225">
        <f t="shared" si="12"/>
        <v>2.1479713603818614E-2</v>
      </c>
      <c r="G98" s="225">
        <f t="shared" si="13"/>
        <v>2.9979713603818615E-2</v>
      </c>
      <c r="H98" s="221">
        <v>355.74200000000002</v>
      </c>
      <c r="I98" s="225">
        <f t="shared" si="14"/>
        <v>3.9591576707949293E-2</v>
      </c>
      <c r="J98" s="225">
        <f t="shared" si="15"/>
        <v>4.8091576707949293E-2</v>
      </c>
      <c r="K98" s="226">
        <v>-8.5000000000000006E-3</v>
      </c>
      <c r="L98" s="221">
        <v>8759.08</v>
      </c>
      <c r="M98" s="227">
        <f t="shared" si="16"/>
        <v>-2.0287546725783596E-2</v>
      </c>
      <c r="N98" s="227">
        <f t="shared" si="17"/>
        <v>-1.1787546725783596E-2</v>
      </c>
      <c r="O98" s="217"/>
      <c r="Q98" s="210"/>
    </row>
    <row r="99" spans="1:17" s="208" customFormat="1" ht="15.75" x14ac:dyDescent="0.25">
      <c r="A99" s="193"/>
      <c r="B99" s="229"/>
      <c r="C99" s="190"/>
      <c r="D99" s="220">
        <v>43252</v>
      </c>
      <c r="E99" s="221">
        <v>849</v>
      </c>
      <c r="F99" s="225">
        <f t="shared" si="12"/>
        <v>-8.1775700934579431E-3</v>
      </c>
      <c r="G99" s="225">
        <f t="shared" si="13"/>
        <v>1.3224299065420567E-3</v>
      </c>
      <c r="H99" s="221">
        <v>322</v>
      </c>
      <c r="I99" s="225">
        <f t="shared" si="14"/>
        <v>-9.4849638220957933E-2</v>
      </c>
      <c r="J99" s="225">
        <f t="shared" si="15"/>
        <v>-8.5349638220957938E-2</v>
      </c>
      <c r="K99" s="226">
        <v>-9.4999999999999998E-3</v>
      </c>
      <c r="L99" s="221">
        <v>8618.5400000000009</v>
      </c>
      <c r="M99" s="227">
        <f t="shared" si="16"/>
        <v>-1.6045064093489162E-2</v>
      </c>
      <c r="N99" s="227">
        <f t="shared" si="17"/>
        <v>-6.5450640934891623E-3</v>
      </c>
      <c r="O99" s="217"/>
      <c r="Q99" s="210"/>
    </row>
    <row r="100" spans="1:17" s="190" customFormat="1" x14ac:dyDescent="0.25">
      <c r="B100" s="230"/>
      <c r="D100" s="220">
        <v>43259</v>
      </c>
      <c r="E100" s="221">
        <v>841.5</v>
      </c>
      <c r="F100" s="225">
        <f t="shared" si="12"/>
        <v>-8.8339222614840993E-3</v>
      </c>
      <c r="G100" s="225">
        <f t="shared" si="13"/>
        <v>-3.3392226148409865E-4</v>
      </c>
      <c r="H100" s="221">
        <v>321.5</v>
      </c>
      <c r="I100" s="225">
        <f t="shared" si="14"/>
        <v>-1.5527950310559005E-3</v>
      </c>
      <c r="J100" s="225">
        <f t="shared" si="15"/>
        <v>6.9472049689441005E-3</v>
      </c>
      <c r="K100" s="226">
        <v>-8.5000000000000006E-3</v>
      </c>
      <c r="L100" s="221">
        <v>8512.06</v>
      </c>
      <c r="M100" s="227">
        <f t="shared" si="16"/>
        <v>-1.2354760783149045E-2</v>
      </c>
      <c r="N100" s="227">
        <f t="shared" si="17"/>
        <v>-3.8547607831490444E-3</v>
      </c>
    </row>
    <row r="101" spans="1:17" s="190" customFormat="1" ht="15" customHeight="1" x14ac:dyDescent="0.25">
      <c r="B101" s="230"/>
      <c r="D101" s="220">
        <v>43266</v>
      </c>
      <c r="E101" s="221">
        <v>837</v>
      </c>
      <c r="F101" s="225">
        <f t="shared" si="12"/>
        <v>-5.3475935828877002E-3</v>
      </c>
      <c r="G101" s="225">
        <f t="shared" si="13"/>
        <v>4.1524064171122995E-3</v>
      </c>
      <c r="H101" s="221">
        <v>325.5</v>
      </c>
      <c r="I101" s="225">
        <f t="shared" si="14"/>
        <v>1.2441679626749611E-2</v>
      </c>
      <c r="J101" s="225">
        <f t="shared" si="15"/>
        <v>2.1941679626749609E-2</v>
      </c>
      <c r="K101" s="226">
        <v>-9.4999999999999998E-3</v>
      </c>
      <c r="L101" s="221">
        <v>8642.6</v>
      </c>
      <c r="M101" s="227">
        <f t="shared" si="16"/>
        <v>1.5335888139886336E-2</v>
      </c>
      <c r="N101" s="227">
        <f t="shared" si="17"/>
        <v>2.4835888139886336E-2</v>
      </c>
    </row>
    <row r="102" spans="1:17" s="208" customFormat="1" ht="15.75" x14ac:dyDescent="0.25">
      <c r="A102" s="193"/>
      <c r="B102" s="229"/>
      <c r="C102" s="190"/>
      <c r="D102" s="220">
        <v>43273</v>
      </c>
      <c r="E102" s="221">
        <v>844</v>
      </c>
      <c r="F102" s="225">
        <f t="shared" si="12"/>
        <v>8.3632019115890081E-3</v>
      </c>
      <c r="G102" s="225">
        <f t="shared" si="13"/>
        <v>1.7363201911589007E-2</v>
      </c>
      <c r="H102" s="221">
        <v>317.5</v>
      </c>
      <c r="I102" s="225">
        <f t="shared" si="14"/>
        <v>-2.4577572964669739E-2</v>
      </c>
      <c r="J102" s="225">
        <f t="shared" si="15"/>
        <v>-1.5577572964669738E-2</v>
      </c>
      <c r="K102" s="226">
        <v>-9.0000000000000011E-3</v>
      </c>
      <c r="L102" s="221">
        <v>8616.56</v>
      </c>
      <c r="M102" s="227">
        <f t="shared" si="16"/>
        <v>-3.0129822044293237E-3</v>
      </c>
      <c r="N102" s="227">
        <f t="shared" si="17"/>
        <v>5.9870177955706778E-3</v>
      </c>
      <c r="O102" s="217"/>
      <c r="Q102" s="210"/>
    </row>
    <row r="103" spans="1:17" s="208" customFormat="1" ht="15.75" x14ac:dyDescent="0.25">
      <c r="A103" s="193"/>
      <c r="B103" s="229"/>
      <c r="C103" s="190"/>
      <c r="D103" s="220">
        <v>43280</v>
      </c>
      <c r="E103" s="221">
        <v>845</v>
      </c>
      <c r="F103" s="225">
        <f t="shared" si="12"/>
        <v>1.1848341232227489E-3</v>
      </c>
      <c r="G103" s="225">
        <f t="shared" si="13"/>
        <v>9.6848341232227495E-3</v>
      </c>
      <c r="H103" s="221">
        <v>317.5</v>
      </c>
      <c r="I103" s="225">
        <f t="shared" si="14"/>
        <v>0</v>
      </c>
      <c r="J103" s="225">
        <f t="shared" si="15"/>
        <v>8.5000000000000006E-3</v>
      </c>
      <c r="K103" s="226">
        <v>-8.5000000000000006E-3</v>
      </c>
      <c r="L103" s="221">
        <v>8609.2999999999993</v>
      </c>
      <c r="M103" s="227">
        <f t="shared" si="16"/>
        <v>-8.4256362167735364E-4</v>
      </c>
      <c r="N103" s="227">
        <f t="shared" si="17"/>
        <v>7.6574363783226468E-3</v>
      </c>
      <c r="O103" s="217"/>
      <c r="Q103" s="210"/>
    </row>
    <row r="104" spans="1:17" s="190" customFormat="1" x14ac:dyDescent="0.25">
      <c r="B104" s="230"/>
      <c r="D104" s="220">
        <v>43287</v>
      </c>
      <c r="E104" s="221">
        <v>846.5</v>
      </c>
      <c r="F104" s="225">
        <f t="shared" si="12"/>
        <v>1.7751479289940828E-3</v>
      </c>
      <c r="G104" s="225">
        <f t="shared" si="13"/>
        <v>1.0075147928994083E-2</v>
      </c>
      <c r="H104" s="221">
        <v>317.5</v>
      </c>
      <c r="I104" s="225">
        <f t="shared" si="14"/>
        <v>0</v>
      </c>
      <c r="J104" s="225">
        <f t="shared" si="15"/>
        <v>8.3000000000000001E-3</v>
      </c>
      <c r="K104" s="226">
        <v>-8.3000000000000001E-3</v>
      </c>
      <c r="L104" s="221">
        <v>8697.42</v>
      </c>
      <c r="M104" s="227">
        <f t="shared" si="16"/>
        <v>1.0235443067380718E-2</v>
      </c>
      <c r="N104" s="227">
        <f t="shared" si="17"/>
        <v>1.8535443067380718E-2</v>
      </c>
    </row>
    <row r="105" spans="1:17" s="190" customFormat="1" ht="15" customHeight="1" x14ac:dyDescent="0.25">
      <c r="B105" s="230"/>
      <c r="D105" s="220">
        <v>43294</v>
      </c>
      <c r="E105" s="221">
        <v>867.5</v>
      </c>
      <c r="F105" s="225">
        <f t="shared" si="12"/>
        <v>2.4808033077377438E-2</v>
      </c>
      <c r="G105" s="225">
        <f t="shared" si="13"/>
        <v>3.360803307737744E-2</v>
      </c>
      <c r="H105" s="221">
        <v>315.5</v>
      </c>
      <c r="I105" s="225">
        <f t="shared" si="14"/>
        <v>-6.2992125984251968E-3</v>
      </c>
      <c r="J105" s="225">
        <f t="shared" si="15"/>
        <v>2.5007874015748038E-3</v>
      </c>
      <c r="K105" s="226">
        <v>-8.8000000000000005E-3</v>
      </c>
      <c r="L105" s="221">
        <v>8861.0499999999993</v>
      </c>
      <c r="M105" s="227">
        <f t="shared" si="16"/>
        <v>1.8813625189998781E-2</v>
      </c>
      <c r="N105" s="227">
        <f t="shared" si="17"/>
        <v>2.7613625189998783E-2</v>
      </c>
    </row>
    <row r="106" spans="1:17" s="208" customFormat="1" ht="15.75" x14ac:dyDescent="0.25">
      <c r="A106" s="193"/>
      <c r="B106" s="229"/>
      <c r="C106" s="190"/>
      <c r="D106" s="220">
        <v>43301</v>
      </c>
      <c r="E106" s="221">
        <v>840</v>
      </c>
      <c r="F106" s="225">
        <f t="shared" si="12"/>
        <v>-3.1700288184438041E-2</v>
      </c>
      <c r="G106" s="225">
        <f t="shared" si="13"/>
        <v>-2.3200288184438041E-2</v>
      </c>
      <c r="H106" s="221">
        <v>280</v>
      </c>
      <c r="I106" s="225">
        <f t="shared" si="14"/>
        <v>-0.11251980982567353</v>
      </c>
      <c r="J106" s="225">
        <f t="shared" si="15"/>
        <v>-0.10401980982567352</v>
      </c>
      <c r="K106" s="226">
        <v>-8.5000000000000006E-3</v>
      </c>
      <c r="L106" s="221">
        <v>8991.34</v>
      </c>
      <c r="M106" s="227">
        <f t="shared" si="16"/>
        <v>1.470367507236737E-2</v>
      </c>
      <c r="N106" s="227">
        <f t="shared" si="17"/>
        <v>2.3203675072367369E-2</v>
      </c>
      <c r="O106" s="217"/>
      <c r="Q106" s="210"/>
    </row>
    <row r="107" spans="1:17" s="208" customFormat="1" ht="15.75" x14ac:dyDescent="0.25">
      <c r="A107" s="193"/>
      <c r="B107" s="229"/>
      <c r="C107" s="190"/>
      <c r="D107" s="220">
        <v>43308</v>
      </c>
      <c r="E107" s="221">
        <v>821</v>
      </c>
      <c r="F107" s="225">
        <f t="shared" si="12"/>
        <v>-2.2619047619047618E-2</v>
      </c>
      <c r="G107" s="225">
        <f t="shared" si="13"/>
        <v>-1.4619047619047618E-2</v>
      </c>
      <c r="H107" s="221">
        <v>283.5</v>
      </c>
      <c r="I107" s="225">
        <f t="shared" si="14"/>
        <v>1.2500000000000001E-2</v>
      </c>
      <c r="J107" s="225">
        <f t="shared" si="15"/>
        <v>2.0500000000000001E-2</v>
      </c>
      <c r="K107" s="226">
        <v>-8.0000000000000002E-3</v>
      </c>
      <c r="L107" s="221">
        <v>9173.2000000000007</v>
      </c>
      <c r="M107" s="227">
        <f t="shared" si="16"/>
        <v>2.0226128697168673E-2</v>
      </c>
      <c r="N107" s="227">
        <f t="shared" si="17"/>
        <v>2.8226128697168673E-2</v>
      </c>
      <c r="O107" s="217"/>
      <c r="Q107" s="210"/>
    </row>
    <row r="108" spans="1:17" s="190" customFormat="1" x14ac:dyDescent="0.25">
      <c r="B108" s="230"/>
      <c r="D108" s="220">
        <v>43315</v>
      </c>
      <c r="E108" s="221">
        <v>820</v>
      </c>
      <c r="F108" s="225">
        <f t="shared" si="12"/>
        <v>-1.2180267965895249E-3</v>
      </c>
      <c r="G108" s="225">
        <f t="shared" si="13"/>
        <v>6.7819732034104753E-3</v>
      </c>
      <c r="H108" s="221">
        <v>286</v>
      </c>
      <c r="I108" s="225">
        <f t="shared" si="14"/>
        <v>8.8183421516754845E-3</v>
      </c>
      <c r="J108" s="225">
        <f t="shared" si="15"/>
        <v>1.6818342151675485E-2</v>
      </c>
      <c r="K108" s="226">
        <v>-8.0000000000000002E-3</v>
      </c>
      <c r="L108" s="221">
        <v>9158</v>
      </c>
      <c r="M108" s="227">
        <f t="shared" si="16"/>
        <v>-1.6570008285004935E-3</v>
      </c>
      <c r="N108" s="227">
        <f t="shared" si="17"/>
        <v>6.3429991714995066E-3</v>
      </c>
    </row>
    <row r="109" spans="1:17" s="190" customFormat="1" ht="15" customHeight="1" x14ac:dyDescent="0.25">
      <c r="B109" s="230"/>
      <c r="D109" s="220">
        <v>43322</v>
      </c>
      <c r="E109" s="221">
        <v>816</v>
      </c>
      <c r="F109" s="225">
        <f t="shared" ref="F109:F116" si="18">(E109-E108)/E108</f>
        <v>-4.8780487804878049E-3</v>
      </c>
      <c r="G109" s="225">
        <f t="shared" ref="G109:G116" si="19">F109-K109</f>
        <v>3.4219512195121952E-3</v>
      </c>
      <c r="H109" s="221">
        <v>292</v>
      </c>
      <c r="I109" s="225">
        <f t="shared" ref="I109:I116" si="20">(H109-H108)/H108</f>
        <v>2.097902097902098E-2</v>
      </c>
      <c r="J109" s="225">
        <f t="shared" ref="J109:J116" si="21">I109-K109</f>
        <v>2.9279020979020978E-2</v>
      </c>
      <c r="K109" s="226">
        <v>-8.3000000000000001E-3</v>
      </c>
      <c r="L109" s="221">
        <v>9031.33</v>
      </c>
      <c r="M109" s="227">
        <f t="shared" ref="M109:M116" si="22">(L109-L108)/L108</f>
        <v>-1.3831622625027306E-2</v>
      </c>
      <c r="N109" s="227">
        <f t="shared" ref="N109:N116" si="23">M109-K109</f>
        <v>-5.5316226250273059E-3</v>
      </c>
    </row>
    <row r="110" spans="1:17" s="208" customFormat="1" ht="15.75" x14ac:dyDescent="0.25">
      <c r="A110" s="193"/>
      <c r="B110" s="229"/>
      <c r="C110" s="190"/>
      <c r="D110" s="220">
        <v>43329</v>
      </c>
      <c r="E110" s="221">
        <v>808.5</v>
      </c>
      <c r="F110" s="225">
        <f t="shared" si="18"/>
        <v>-9.1911764705882356E-3</v>
      </c>
      <c r="G110" s="225">
        <f t="shared" si="19"/>
        <v>-6.9117647058823499E-4</v>
      </c>
      <c r="H110" s="221">
        <v>296</v>
      </c>
      <c r="I110" s="225">
        <f t="shared" si="20"/>
        <v>1.3698630136986301E-2</v>
      </c>
      <c r="J110" s="225">
        <f t="shared" si="21"/>
        <v>2.2198630136986301E-2</v>
      </c>
      <c r="K110" s="226">
        <v>-8.5000000000000006E-3</v>
      </c>
      <c r="L110" s="221">
        <v>9003.91</v>
      </c>
      <c r="M110" s="227">
        <f t="shared" si="22"/>
        <v>-3.036097673321656E-3</v>
      </c>
      <c r="N110" s="227">
        <f t="shared" si="23"/>
        <v>5.4639023266783446E-3</v>
      </c>
      <c r="O110" s="217"/>
      <c r="Q110" s="210"/>
    </row>
    <row r="111" spans="1:17" s="208" customFormat="1" ht="15.75" x14ac:dyDescent="0.25">
      <c r="A111" s="193"/>
      <c r="B111" s="229"/>
      <c r="C111" s="190"/>
      <c r="D111" s="220">
        <v>43336</v>
      </c>
      <c r="E111" s="221">
        <v>815.5</v>
      </c>
      <c r="F111" s="225">
        <f t="shared" si="18"/>
        <v>8.658008658008658E-3</v>
      </c>
      <c r="G111" s="225">
        <f t="shared" si="19"/>
        <v>1.7558008658008658E-2</v>
      </c>
      <c r="H111" s="221">
        <v>295.5</v>
      </c>
      <c r="I111" s="225">
        <f t="shared" si="20"/>
        <v>-1.6891891891891893E-3</v>
      </c>
      <c r="J111" s="225">
        <f t="shared" si="21"/>
        <v>7.2108108108108106E-3</v>
      </c>
      <c r="K111" s="226">
        <v>-8.8999999999999999E-3</v>
      </c>
      <c r="L111" s="221">
        <v>9052.9</v>
      </c>
      <c r="M111" s="227">
        <f t="shared" si="22"/>
        <v>5.4409695343467209E-3</v>
      </c>
      <c r="N111" s="227">
        <f t="shared" si="23"/>
        <v>1.4340969534346722E-2</v>
      </c>
      <c r="O111" s="217"/>
      <c r="Q111" s="210"/>
    </row>
    <row r="112" spans="1:17" s="190" customFormat="1" ht="15.75" x14ac:dyDescent="0.25">
      <c r="B112" s="229"/>
      <c r="D112" s="220">
        <v>43343</v>
      </c>
      <c r="E112" s="221">
        <v>740</v>
      </c>
      <c r="F112" s="225">
        <f t="shared" si="18"/>
        <v>-9.258123850398528E-2</v>
      </c>
      <c r="G112" s="225">
        <f t="shared" si="19"/>
        <v>-8.4281238503985278E-2</v>
      </c>
      <c r="H112" s="221">
        <v>301</v>
      </c>
      <c r="I112" s="225">
        <f t="shared" si="20"/>
        <v>1.8612521150592216E-2</v>
      </c>
      <c r="J112" s="225">
        <f t="shared" si="21"/>
        <v>2.6912521150592214E-2</v>
      </c>
      <c r="K112" s="226">
        <v>-8.3000000000000001E-3</v>
      </c>
      <c r="L112" s="221">
        <v>8973.56</v>
      </c>
      <c r="M112" s="227">
        <f t="shared" si="22"/>
        <v>-8.7640424615316806E-3</v>
      </c>
      <c r="N112" s="227">
        <f t="shared" si="23"/>
        <v>-4.6404246153168051E-4</v>
      </c>
    </row>
    <row r="113" spans="1:17" s="190" customFormat="1" ht="15" customHeight="1" x14ac:dyDescent="0.25">
      <c r="B113" s="229"/>
      <c r="D113" s="220">
        <v>43350</v>
      </c>
      <c r="E113" s="221">
        <v>734.5</v>
      </c>
      <c r="F113" s="225">
        <f t="shared" si="18"/>
        <v>-7.4324324324324328E-3</v>
      </c>
      <c r="G113" s="225">
        <f t="shared" si="19"/>
        <v>8.6756756756756724E-4</v>
      </c>
      <c r="H113" s="221">
        <v>305</v>
      </c>
      <c r="I113" s="225">
        <f t="shared" si="20"/>
        <v>1.3289036544850499E-2</v>
      </c>
      <c r="J113" s="225">
        <f t="shared" si="21"/>
        <v>2.1589036544850497E-2</v>
      </c>
      <c r="K113" s="226">
        <v>-8.3000000000000001E-3</v>
      </c>
      <c r="L113" s="221">
        <v>8843.11</v>
      </c>
      <c r="M113" s="227">
        <f t="shared" si="22"/>
        <v>-1.4537151364675659E-2</v>
      </c>
      <c r="N113" s="227">
        <f t="shared" si="23"/>
        <v>-6.2371513646756593E-3</v>
      </c>
    </row>
    <row r="114" spans="1:17" s="208" customFormat="1" ht="15.75" x14ac:dyDescent="0.25">
      <c r="A114" s="193"/>
      <c r="B114" s="229"/>
      <c r="C114" s="190"/>
      <c r="D114" s="220">
        <v>43357</v>
      </c>
      <c r="E114" s="221">
        <v>741</v>
      </c>
      <c r="F114" s="225">
        <f t="shared" si="18"/>
        <v>8.8495575221238937E-3</v>
      </c>
      <c r="G114" s="225">
        <f t="shared" si="19"/>
        <v>1.7349557522123894E-2</v>
      </c>
      <c r="H114" s="221">
        <v>311</v>
      </c>
      <c r="I114" s="225">
        <f t="shared" si="20"/>
        <v>1.9672131147540985E-2</v>
      </c>
      <c r="J114" s="225">
        <f t="shared" si="21"/>
        <v>2.8172131147540986E-2</v>
      </c>
      <c r="K114" s="226">
        <v>-8.5000000000000006E-3</v>
      </c>
      <c r="L114" s="221">
        <v>8970</v>
      </c>
      <c r="M114" s="227">
        <f t="shared" si="22"/>
        <v>1.4349024268611316E-2</v>
      </c>
      <c r="N114" s="227">
        <f t="shared" si="23"/>
        <v>2.2849024268611316E-2</v>
      </c>
      <c r="O114" s="217"/>
      <c r="Q114" s="210"/>
    </row>
    <row r="115" spans="1:17" s="208" customFormat="1" ht="15.75" x14ac:dyDescent="0.25">
      <c r="A115" s="193"/>
      <c r="B115" s="229"/>
      <c r="C115" s="190"/>
      <c r="D115" s="220">
        <v>43364</v>
      </c>
      <c r="E115" s="221">
        <v>729.5</v>
      </c>
      <c r="F115" s="225">
        <f t="shared" si="18"/>
        <v>-1.5519568151147099E-2</v>
      </c>
      <c r="G115" s="225">
        <f t="shared" si="19"/>
        <v>-7.2195681511470992E-3</v>
      </c>
      <c r="H115" s="221">
        <v>315</v>
      </c>
      <c r="I115" s="225">
        <f t="shared" si="20"/>
        <v>1.2861736334405145E-2</v>
      </c>
      <c r="J115" s="225">
        <f t="shared" si="21"/>
        <v>2.1161736334405143E-2</v>
      </c>
      <c r="K115" s="226">
        <v>-8.3000000000000001E-3</v>
      </c>
      <c r="L115" s="221">
        <v>8995.3799999999992</v>
      </c>
      <c r="M115" s="227">
        <f t="shared" si="22"/>
        <v>2.8294314381270011E-3</v>
      </c>
      <c r="N115" s="227">
        <f t="shared" si="23"/>
        <v>1.1129431438127002E-2</v>
      </c>
      <c r="O115" s="217"/>
      <c r="Q115" s="210"/>
    </row>
    <row r="116" spans="1:17" s="208" customFormat="1" ht="15.75" x14ac:dyDescent="0.25">
      <c r="A116" s="193"/>
      <c r="B116" s="229"/>
      <c r="C116" s="190"/>
      <c r="D116" s="220">
        <v>43371</v>
      </c>
      <c r="E116" s="221">
        <v>732.5</v>
      </c>
      <c r="F116" s="225">
        <f t="shared" si="18"/>
        <v>4.1124057573680602E-3</v>
      </c>
      <c r="G116" s="225">
        <f t="shared" si="19"/>
        <v>1.1912405757368062E-2</v>
      </c>
      <c r="H116" s="221">
        <v>312</v>
      </c>
      <c r="I116" s="225">
        <f t="shared" si="20"/>
        <v>-9.5238095238095247E-3</v>
      </c>
      <c r="J116" s="225">
        <f t="shared" si="21"/>
        <v>-1.7238095238095242E-3</v>
      </c>
      <c r="K116" s="226">
        <v>-7.8000000000000005E-3</v>
      </c>
      <c r="L116" s="221">
        <v>9087.99</v>
      </c>
      <c r="M116" s="225">
        <f t="shared" si="22"/>
        <v>1.0295284912922031E-2</v>
      </c>
      <c r="N116" s="225">
        <f t="shared" si="23"/>
        <v>1.8095284912922033E-2</v>
      </c>
      <c r="O116" s="217"/>
      <c r="Q116" s="210"/>
    </row>
    <row r="117" spans="1:17" s="190" customFormat="1" ht="15" customHeight="1" x14ac:dyDescent="0.25">
      <c r="B117" s="230"/>
      <c r="D117" s="231"/>
      <c r="E117" s="208"/>
      <c r="F117" s="210"/>
      <c r="G117" s="210"/>
      <c r="H117" s="208"/>
      <c r="I117" s="210"/>
      <c r="J117" s="210"/>
      <c r="K117" s="232"/>
    </row>
    <row r="118" spans="1:17" s="208" customFormat="1" ht="15.75" x14ac:dyDescent="0.25">
      <c r="A118" s="193"/>
      <c r="B118" s="229"/>
      <c r="C118" s="190"/>
      <c r="D118" s="275" t="s">
        <v>12</v>
      </c>
      <c r="E118" s="275"/>
      <c r="F118" s="275"/>
      <c r="G118" s="275"/>
      <c r="H118" s="275"/>
      <c r="I118" s="275"/>
      <c r="J118" s="233"/>
      <c r="K118" s="234"/>
      <c r="L118" s="214"/>
      <c r="M118" s="215"/>
      <c r="N118" s="215"/>
      <c r="Q118" s="210"/>
    </row>
    <row r="119" spans="1:17" s="208" customFormat="1" ht="16.5" customHeight="1" x14ac:dyDescent="0.25">
      <c r="A119" s="193"/>
      <c r="B119" s="229"/>
      <c r="C119" s="190"/>
      <c r="D119" s="273" t="s">
        <v>24</v>
      </c>
      <c r="E119" s="273"/>
      <c r="F119" s="273"/>
      <c r="G119" s="273"/>
      <c r="H119" s="273"/>
      <c r="I119" s="273"/>
      <c r="J119" s="190"/>
      <c r="K119" s="235"/>
      <c r="L119" s="217"/>
      <c r="M119" s="210"/>
      <c r="N119" s="210"/>
      <c r="Q119" s="210"/>
    </row>
    <row r="120" spans="1:17" s="190" customFormat="1" x14ac:dyDescent="0.25">
      <c r="B120" s="230"/>
      <c r="D120" s="274"/>
      <c r="E120" s="274"/>
      <c r="F120" s="274"/>
      <c r="G120" s="274"/>
      <c r="H120" s="274"/>
      <c r="I120" s="274"/>
      <c r="J120" s="223"/>
      <c r="K120" s="235"/>
    </row>
    <row r="121" spans="1:17" s="190" customFormat="1" ht="15" customHeight="1" x14ac:dyDescent="0.25">
      <c r="B121" s="230"/>
      <c r="D121" s="220"/>
      <c r="E121" s="217"/>
      <c r="F121" s="223"/>
      <c r="G121" s="223"/>
      <c r="H121" s="217"/>
      <c r="I121" s="223"/>
      <c r="J121" s="223"/>
      <c r="K121" s="235"/>
    </row>
    <row r="122" spans="1:17" s="208" customFormat="1" ht="15.75" x14ac:dyDescent="0.25">
      <c r="A122" s="193"/>
      <c r="B122" s="229"/>
      <c r="C122" s="190"/>
      <c r="D122" s="220"/>
      <c r="E122" s="190"/>
      <c r="F122" s="190"/>
      <c r="G122" s="190"/>
      <c r="H122" s="190"/>
      <c r="I122" s="190"/>
      <c r="J122" s="217" t="s">
        <v>23</v>
      </c>
      <c r="L122" s="236">
        <f>_xlfn.COVARIANCE.S(G13:G116,N13:N116)/_xlfn.VAR.S(N13:N116)</f>
        <v>0.57292066123065732</v>
      </c>
      <c r="M122" s="210"/>
      <c r="N122" s="210"/>
      <c r="Q122" s="210"/>
    </row>
    <row r="123" spans="1:17" s="208" customFormat="1" ht="15.75" x14ac:dyDescent="0.25">
      <c r="A123" s="193"/>
      <c r="B123" s="229"/>
      <c r="C123" s="190"/>
      <c r="D123" s="220"/>
      <c r="E123" s="223"/>
      <c r="F123" s="190"/>
      <c r="G123" s="190"/>
      <c r="H123" s="223"/>
      <c r="I123" s="190"/>
      <c r="J123" s="217" t="s">
        <v>22</v>
      </c>
      <c r="L123" s="236">
        <f>_xlfn.COVARIANCE.S(J13:J116,N13:N116)/_xlfn.VAR.S(N13:N116)</f>
        <v>0.44242593060949603</v>
      </c>
      <c r="M123" s="210"/>
      <c r="N123" s="210"/>
      <c r="Q123" s="210"/>
    </row>
    <row r="124" spans="1:17" s="190" customFormat="1" ht="15.75" x14ac:dyDescent="0.25">
      <c r="B124" s="229"/>
      <c r="D124" s="220"/>
      <c r="E124" s="217"/>
      <c r="F124" s="223"/>
      <c r="G124" s="223"/>
      <c r="H124" s="217"/>
      <c r="I124" s="223"/>
      <c r="J124" s="223"/>
      <c r="L124" s="235"/>
    </row>
    <row r="125" spans="1:17" s="190" customFormat="1" ht="15" customHeight="1" x14ac:dyDescent="0.25">
      <c r="B125" s="229"/>
      <c r="D125" s="220"/>
      <c r="E125" s="217"/>
      <c r="F125" s="223"/>
      <c r="G125" s="223"/>
      <c r="H125" s="217"/>
      <c r="I125" s="223"/>
      <c r="J125" s="237" t="s">
        <v>21</v>
      </c>
      <c r="L125" s="225">
        <f>AVERAGE(G13:G116)-L122*AVERAGE(N13:N116)</f>
        <v>4.3057368125214738E-3</v>
      </c>
    </row>
    <row r="126" spans="1:17" s="208" customFormat="1" ht="15.75" x14ac:dyDescent="0.25">
      <c r="A126" s="193"/>
      <c r="B126" s="229"/>
      <c r="C126" s="190"/>
      <c r="D126" s="220"/>
      <c r="E126" s="217"/>
      <c r="F126" s="223"/>
      <c r="G126" s="223"/>
      <c r="H126" s="217"/>
      <c r="I126" s="223"/>
      <c r="J126" s="237" t="s">
        <v>20</v>
      </c>
      <c r="L126" s="225">
        <f>AVERAGE(J13:J116)-L123*AVERAGE(N13:N116)</f>
        <v>2.9938592036117019E-3</v>
      </c>
      <c r="M126" s="210"/>
      <c r="N126" s="210"/>
      <c r="Q126" s="210"/>
    </row>
    <row r="127" spans="1:17" s="208" customFormat="1" ht="15.75" x14ac:dyDescent="0.25">
      <c r="A127" s="193"/>
      <c r="B127" s="229"/>
      <c r="C127" s="190"/>
      <c r="D127" s="220"/>
      <c r="E127" s="217"/>
      <c r="F127" s="223"/>
      <c r="G127" s="223"/>
      <c r="H127" s="217"/>
      <c r="I127" s="223"/>
      <c r="J127" s="223"/>
      <c r="K127" s="235"/>
      <c r="L127" s="217"/>
      <c r="M127" s="210"/>
      <c r="N127" s="210"/>
      <c r="Q127" s="210"/>
    </row>
    <row r="128" spans="1:17" s="208" customFormat="1" ht="15.75" x14ac:dyDescent="0.25">
      <c r="A128" s="193"/>
      <c r="B128" s="229"/>
      <c r="C128" s="190"/>
      <c r="D128" s="220"/>
      <c r="E128" s="190"/>
      <c r="F128" s="190"/>
      <c r="G128" s="190"/>
      <c r="H128" s="190"/>
      <c r="I128" s="190"/>
      <c r="J128" s="238"/>
      <c r="K128" s="235"/>
      <c r="L128" s="217"/>
      <c r="M128" s="210"/>
      <c r="N128" s="210"/>
      <c r="Q128" s="210"/>
    </row>
    <row r="129" spans="1:17" s="190" customFormat="1" x14ac:dyDescent="0.25">
      <c r="B129" s="230"/>
      <c r="D129" s="220"/>
      <c r="K129" s="235"/>
    </row>
    <row r="130" spans="1:17" s="190" customFormat="1" ht="15" customHeight="1" x14ac:dyDescent="0.25">
      <c r="B130" s="230"/>
      <c r="D130" s="220"/>
      <c r="E130" s="217"/>
      <c r="F130" s="223"/>
      <c r="G130" s="223"/>
      <c r="H130" s="217"/>
      <c r="I130" s="223"/>
      <c r="J130" s="223"/>
      <c r="K130" s="235"/>
    </row>
    <row r="131" spans="1:17" s="208" customFormat="1" ht="15.75" x14ac:dyDescent="0.25">
      <c r="A131" s="193"/>
      <c r="B131" s="229"/>
      <c r="C131" s="190"/>
      <c r="D131" s="220"/>
      <c r="E131" s="217"/>
      <c r="F131" s="223"/>
      <c r="G131" s="223"/>
      <c r="H131" s="217"/>
      <c r="I131" s="223"/>
      <c r="J131" s="223"/>
      <c r="K131" s="235"/>
      <c r="L131" s="217"/>
      <c r="M131" s="210"/>
      <c r="N131" s="210"/>
      <c r="Q131" s="210"/>
    </row>
    <row r="132" spans="1:17" s="208" customFormat="1" ht="15.75" x14ac:dyDescent="0.25">
      <c r="A132" s="193"/>
      <c r="B132" s="229"/>
      <c r="C132" s="190"/>
      <c r="D132" s="220"/>
      <c r="E132" s="190"/>
      <c r="F132" s="190"/>
      <c r="G132" s="190"/>
      <c r="H132" s="190"/>
      <c r="I132" s="190"/>
      <c r="J132" s="190"/>
      <c r="K132" s="235"/>
      <c r="L132" s="217"/>
      <c r="M132" s="210"/>
      <c r="N132" s="210"/>
      <c r="Q132" s="210"/>
    </row>
    <row r="133" spans="1:17" s="190" customFormat="1" x14ac:dyDescent="0.25">
      <c r="B133" s="230"/>
      <c r="D133" s="220"/>
      <c r="E133" s="223"/>
      <c r="H133" s="223"/>
      <c r="K133" s="235"/>
    </row>
    <row r="134" spans="1:17" s="190" customFormat="1" ht="15" customHeight="1" x14ac:dyDescent="0.25">
      <c r="B134" s="230"/>
      <c r="D134" s="220"/>
      <c r="E134" s="217"/>
      <c r="F134" s="223"/>
      <c r="G134" s="223"/>
      <c r="H134" s="217"/>
      <c r="I134" s="223"/>
      <c r="J134" s="223"/>
      <c r="K134" s="235"/>
    </row>
    <row r="135" spans="1:17" s="208" customFormat="1" ht="15.75" x14ac:dyDescent="0.25">
      <c r="A135" s="193"/>
      <c r="B135" s="229"/>
      <c r="C135" s="190"/>
      <c r="D135" s="220"/>
      <c r="E135" s="217"/>
      <c r="F135" s="223"/>
      <c r="G135" s="223"/>
      <c r="H135" s="217"/>
      <c r="I135" s="223"/>
      <c r="J135" s="223"/>
      <c r="K135" s="235"/>
      <c r="L135" s="217"/>
      <c r="M135" s="210"/>
      <c r="N135" s="210"/>
      <c r="Q135" s="210"/>
    </row>
    <row r="136" spans="1:17" s="208" customFormat="1" ht="15.75" x14ac:dyDescent="0.25">
      <c r="A136" s="193"/>
      <c r="B136" s="229"/>
      <c r="C136" s="190"/>
      <c r="D136" s="220"/>
      <c r="E136" s="217"/>
      <c r="F136" s="223"/>
      <c r="G136" s="223"/>
      <c r="H136" s="217"/>
      <c r="I136" s="223"/>
      <c r="J136" s="223"/>
      <c r="K136" s="235"/>
      <c r="L136" s="217"/>
      <c r="M136" s="210"/>
      <c r="N136" s="210"/>
      <c r="Q136" s="210"/>
    </row>
    <row r="137" spans="1:17" s="190" customFormat="1" ht="15.75" x14ac:dyDescent="0.25">
      <c r="B137" s="229"/>
      <c r="D137" s="220"/>
      <c r="E137" s="217"/>
      <c r="F137" s="223"/>
      <c r="G137" s="223"/>
      <c r="H137" s="217"/>
      <c r="I137" s="223"/>
      <c r="J137" s="223"/>
      <c r="K137" s="235"/>
    </row>
    <row r="138" spans="1:17" s="190" customFormat="1" ht="15" customHeight="1" x14ac:dyDescent="0.25">
      <c r="B138" s="229"/>
      <c r="D138" s="220"/>
      <c r="K138" s="235"/>
    </row>
    <row r="139" spans="1:17" s="208" customFormat="1" ht="15.75" x14ac:dyDescent="0.25">
      <c r="A139" s="193"/>
      <c r="B139" s="229"/>
      <c r="C139" s="190"/>
      <c r="D139" s="220"/>
      <c r="E139" s="190"/>
      <c r="F139" s="190"/>
      <c r="G139" s="190"/>
      <c r="H139" s="190"/>
      <c r="I139" s="190"/>
      <c r="J139" s="190"/>
      <c r="K139" s="235"/>
      <c r="L139" s="217"/>
      <c r="M139" s="210"/>
      <c r="N139" s="210"/>
      <c r="Q139" s="210"/>
    </row>
    <row r="140" spans="1:17" s="208" customFormat="1" ht="15.75" x14ac:dyDescent="0.25">
      <c r="A140" s="193"/>
      <c r="B140" s="229"/>
      <c r="C140" s="190"/>
      <c r="D140" s="220"/>
      <c r="E140" s="217"/>
      <c r="F140" s="223"/>
      <c r="G140" s="223"/>
      <c r="H140" s="217"/>
      <c r="I140" s="223"/>
      <c r="J140" s="223"/>
      <c r="K140" s="235"/>
      <c r="L140" s="217"/>
      <c r="M140" s="210"/>
      <c r="N140" s="210"/>
      <c r="Q140" s="210"/>
    </row>
    <row r="141" spans="1:17" s="208" customFormat="1" ht="15.75" x14ac:dyDescent="0.25">
      <c r="A141" s="193"/>
      <c r="B141" s="229"/>
      <c r="C141" s="190"/>
      <c r="D141" s="231"/>
      <c r="F141" s="210"/>
      <c r="G141" s="210"/>
      <c r="I141" s="210"/>
      <c r="J141" s="210"/>
      <c r="K141" s="232"/>
      <c r="M141" s="210"/>
      <c r="N141" s="210"/>
      <c r="Q141" s="210"/>
    </row>
    <row r="142" spans="1:17" s="190" customFormat="1" ht="15.75" x14ac:dyDescent="0.25">
      <c r="B142" s="230"/>
      <c r="D142" s="275" t="s">
        <v>19</v>
      </c>
      <c r="E142" s="275"/>
      <c r="F142" s="275"/>
      <c r="G142" s="275"/>
      <c r="H142" s="275"/>
      <c r="I142" s="275"/>
      <c r="J142" s="233"/>
      <c r="K142" s="234"/>
      <c r="L142" s="233"/>
      <c r="M142" s="233"/>
      <c r="N142" s="233"/>
    </row>
    <row r="143" spans="1:17" s="190" customFormat="1" ht="15" customHeight="1" x14ac:dyDescent="0.25">
      <c r="B143" s="230"/>
      <c r="D143" s="273" t="s">
        <v>18</v>
      </c>
      <c r="E143" s="273"/>
      <c r="F143" s="273"/>
      <c r="G143" s="273"/>
      <c r="H143" s="273"/>
      <c r="I143" s="273"/>
      <c r="K143" s="232"/>
    </row>
    <row r="144" spans="1:17" s="208" customFormat="1" ht="15.75" x14ac:dyDescent="0.25">
      <c r="A144" s="193"/>
      <c r="B144" s="229"/>
      <c r="C144" s="190"/>
      <c r="D144" s="274"/>
      <c r="E144" s="274"/>
      <c r="F144" s="274"/>
      <c r="G144" s="274"/>
      <c r="H144" s="274"/>
      <c r="I144" s="274"/>
      <c r="J144" s="210"/>
      <c r="K144" s="232"/>
      <c r="M144" s="210"/>
      <c r="N144" s="210"/>
      <c r="Q144" s="210"/>
    </row>
    <row r="145" spans="1:11" s="190" customFormat="1" x14ac:dyDescent="0.25">
      <c r="B145" s="230"/>
      <c r="D145" s="223" t="s">
        <v>79</v>
      </c>
      <c r="E145" s="235"/>
      <c r="F145" s="239" t="s">
        <v>73</v>
      </c>
      <c r="G145" s="235" t="s">
        <v>16</v>
      </c>
      <c r="H145" s="223"/>
      <c r="I145" s="223"/>
      <c r="J145" s="210"/>
      <c r="K145" s="232"/>
    </row>
    <row r="146" spans="1:11" s="190" customFormat="1" ht="15" customHeight="1" x14ac:dyDescent="0.25">
      <c r="B146" s="230"/>
      <c r="D146" s="223"/>
      <c r="E146" s="235"/>
      <c r="F146" s="223"/>
      <c r="G146" s="235"/>
      <c r="H146" s="223"/>
      <c r="I146" s="223"/>
      <c r="J146" s="210"/>
      <c r="K146" s="232"/>
    </row>
    <row r="147" spans="1:11" s="241" customFormat="1" x14ac:dyDescent="0.25">
      <c r="A147" s="240"/>
      <c r="B147" s="240"/>
      <c r="C147" s="240"/>
      <c r="E147" s="242"/>
      <c r="F147" s="242"/>
      <c r="G147" s="242"/>
      <c r="H147" s="242"/>
      <c r="I147" s="242"/>
      <c r="J147" s="242"/>
      <c r="K147" s="242"/>
    </row>
    <row r="148" spans="1:11" s="241" customFormat="1" x14ac:dyDescent="0.25">
      <c r="A148" s="240"/>
      <c r="B148" s="240"/>
      <c r="C148" s="240"/>
      <c r="E148" s="242"/>
      <c r="F148" s="242"/>
      <c r="G148" s="242"/>
      <c r="H148" s="242"/>
      <c r="I148" s="242"/>
      <c r="J148" s="242"/>
      <c r="K148" s="242"/>
    </row>
    <row r="149" spans="1:11" s="241" customFormat="1" x14ac:dyDescent="0.25">
      <c r="A149" s="240"/>
      <c r="B149" s="240"/>
      <c r="C149" s="240"/>
      <c r="E149" s="242"/>
      <c r="F149" s="242"/>
      <c r="G149" s="242"/>
      <c r="H149" s="242"/>
      <c r="I149" s="242"/>
      <c r="J149" s="242"/>
      <c r="K149" s="242"/>
    </row>
    <row r="150" spans="1:11" s="241" customFormat="1" x14ac:dyDescent="0.25">
      <c r="A150" s="240"/>
      <c r="B150" s="240"/>
      <c r="C150" s="240"/>
      <c r="E150" s="242"/>
      <c r="F150" s="242"/>
      <c r="G150" s="242"/>
      <c r="H150" s="242"/>
      <c r="I150" s="242"/>
      <c r="J150" s="242"/>
      <c r="K150" s="242"/>
    </row>
    <row r="151" spans="1:11" s="241" customFormat="1" x14ac:dyDescent="0.25">
      <c r="A151" s="240"/>
      <c r="B151" s="240"/>
      <c r="C151" s="240"/>
      <c r="E151" s="242"/>
      <c r="F151" s="242"/>
      <c r="G151" s="242"/>
      <c r="H151" s="242"/>
      <c r="I151" s="242"/>
      <c r="J151" s="242"/>
      <c r="K151" s="242"/>
    </row>
    <row r="152" spans="1:11" s="241" customFormat="1" x14ac:dyDescent="0.25">
      <c r="A152" s="240"/>
      <c r="B152" s="240"/>
      <c r="C152" s="240"/>
      <c r="E152" s="242"/>
      <c r="F152" s="242"/>
      <c r="G152" s="242"/>
      <c r="H152" s="242"/>
      <c r="I152" s="242"/>
      <c r="J152" s="242"/>
      <c r="K152" s="242"/>
    </row>
    <row r="153" spans="1:11" s="241" customFormat="1" x14ac:dyDescent="0.25">
      <c r="A153" s="240"/>
      <c r="B153" s="240"/>
      <c r="C153" s="240"/>
      <c r="E153" s="242"/>
      <c r="F153" s="242"/>
      <c r="G153" s="242"/>
      <c r="H153" s="242"/>
      <c r="I153" s="242"/>
      <c r="J153" s="242"/>
      <c r="K153" s="242"/>
    </row>
    <row r="154" spans="1:11" s="241" customFormat="1" x14ac:dyDescent="0.25">
      <c r="A154" s="240"/>
      <c r="B154" s="240"/>
      <c r="C154" s="240"/>
      <c r="E154" s="242"/>
      <c r="F154" s="242"/>
      <c r="G154" s="242"/>
      <c r="H154" s="242"/>
      <c r="I154" s="242"/>
      <c r="J154" s="242"/>
      <c r="K154" s="242"/>
    </row>
    <row r="155" spans="1:11" s="241" customFormat="1" x14ac:dyDescent="0.25">
      <c r="A155" s="240"/>
      <c r="B155" s="240"/>
      <c r="C155" s="240"/>
      <c r="E155" s="242"/>
      <c r="F155" s="242"/>
      <c r="G155" s="242"/>
      <c r="H155" s="242"/>
      <c r="I155" s="242"/>
      <c r="J155" s="242"/>
      <c r="K155" s="242"/>
    </row>
    <row r="156" spans="1:11" s="241" customFormat="1" x14ac:dyDescent="0.25">
      <c r="A156" s="240"/>
      <c r="B156" s="240"/>
      <c r="C156" s="240"/>
      <c r="E156" s="242"/>
      <c r="F156" s="242"/>
      <c r="G156" s="242"/>
      <c r="H156" s="242"/>
      <c r="I156" s="242"/>
      <c r="J156" s="242"/>
      <c r="K156" s="242"/>
    </row>
    <row r="157" spans="1:11" s="241" customFormat="1" x14ac:dyDescent="0.25">
      <c r="A157" s="240"/>
      <c r="B157" s="240"/>
      <c r="C157" s="240"/>
      <c r="E157" s="242"/>
      <c r="F157" s="242"/>
      <c r="G157" s="242"/>
      <c r="H157" s="242"/>
      <c r="I157" s="242"/>
      <c r="J157" s="242"/>
      <c r="K157" s="242"/>
    </row>
    <row r="158" spans="1:11" s="241" customFormat="1" x14ac:dyDescent="0.25">
      <c r="A158" s="240"/>
      <c r="B158" s="240"/>
      <c r="C158" s="240"/>
      <c r="E158" s="242"/>
      <c r="F158" s="242"/>
      <c r="G158" s="242"/>
      <c r="H158" s="242"/>
      <c r="I158" s="242"/>
      <c r="J158" s="242"/>
      <c r="K158" s="242"/>
    </row>
    <row r="159" spans="1:11" s="241" customFormat="1" x14ac:dyDescent="0.25">
      <c r="A159" s="240"/>
      <c r="B159" s="240"/>
      <c r="C159" s="240"/>
      <c r="E159" s="242"/>
      <c r="F159" s="242"/>
      <c r="G159" s="242"/>
      <c r="H159" s="242"/>
      <c r="I159" s="242"/>
      <c r="J159" s="242"/>
      <c r="K159" s="242"/>
    </row>
    <row r="160" spans="1:11" s="241" customFormat="1" x14ac:dyDescent="0.25">
      <c r="A160" s="240"/>
      <c r="B160" s="240"/>
      <c r="C160" s="240"/>
      <c r="E160" s="242"/>
      <c r="F160" s="242"/>
      <c r="G160" s="242"/>
      <c r="H160" s="242"/>
      <c r="I160" s="242"/>
      <c r="J160" s="242"/>
      <c r="K160" s="242"/>
    </row>
    <row r="161" spans="1:11" s="241" customFormat="1" x14ac:dyDescent="0.25">
      <c r="A161" s="240"/>
      <c r="B161" s="240"/>
      <c r="C161" s="240"/>
      <c r="E161" s="242"/>
      <c r="F161" s="242"/>
      <c r="G161" s="242"/>
      <c r="H161" s="242"/>
      <c r="I161" s="242"/>
      <c r="J161" s="242"/>
      <c r="K161" s="242"/>
    </row>
    <row r="162" spans="1:11" s="241" customFormat="1" x14ac:dyDescent="0.25">
      <c r="A162" s="240"/>
      <c r="B162" s="240"/>
      <c r="C162" s="240"/>
      <c r="E162" s="242"/>
      <c r="F162" s="242"/>
      <c r="G162" s="242"/>
      <c r="H162" s="242"/>
      <c r="I162" s="242"/>
      <c r="J162" s="242"/>
      <c r="K162" s="242"/>
    </row>
    <row r="163" spans="1:11" s="241" customFormat="1" x14ac:dyDescent="0.25">
      <c r="A163" s="240"/>
      <c r="B163" s="240"/>
      <c r="C163" s="240"/>
      <c r="E163" s="242"/>
      <c r="F163" s="242"/>
      <c r="G163" s="242"/>
      <c r="H163" s="242"/>
      <c r="I163" s="242"/>
      <c r="J163" s="242"/>
      <c r="K163" s="242"/>
    </row>
    <row r="164" spans="1:11" s="241" customFormat="1" x14ac:dyDescent="0.25">
      <c r="A164" s="240"/>
      <c r="B164" s="240"/>
      <c r="C164" s="240"/>
      <c r="E164" s="242"/>
      <c r="F164" s="242"/>
      <c r="G164" s="242"/>
      <c r="H164" s="242"/>
      <c r="I164" s="242"/>
      <c r="J164" s="242"/>
      <c r="K164" s="242"/>
    </row>
    <row r="165" spans="1:11" s="241" customFormat="1" x14ac:dyDescent="0.25">
      <c r="A165" s="240"/>
      <c r="B165" s="240"/>
      <c r="C165" s="240"/>
      <c r="E165" s="242"/>
      <c r="F165" s="242"/>
      <c r="G165" s="242"/>
      <c r="H165" s="242"/>
      <c r="I165" s="242"/>
      <c r="J165" s="242"/>
      <c r="K165" s="242"/>
    </row>
    <row r="166" spans="1:11" s="241" customFormat="1" x14ac:dyDescent="0.25">
      <c r="A166" s="240"/>
      <c r="B166" s="240"/>
      <c r="C166" s="240"/>
      <c r="E166" s="242"/>
      <c r="F166" s="242"/>
      <c r="G166" s="242"/>
      <c r="H166" s="242"/>
      <c r="I166" s="242"/>
      <c r="J166" s="242"/>
      <c r="K166" s="242"/>
    </row>
    <row r="167" spans="1:11" s="241" customFormat="1" x14ac:dyDescent="0.25">
      <c r="A167" s="240"/>
      <c r="B167" s="240"/>
      <c r="C167" s="240"/>
      <c r="E167" s="242"/>
      <c r="F167" s="242"/>
      <c r="G167" s="242"/>
      <c r="H167" s="242"/>
      <c r="I167" s="242"/>
      <c r="J167" s="242"/>
      <c r="K167" s="242"/>
    </row>
    <row r="168" spans="1:11" s="241" customFormat="1" x14ac:dyDescent="0.25">
      <c r="A168" s="240"/>
      <c r="B168" s="240"/>
      <c r="C168" s="240"/>
      <c r="E168" s="242"/>
      <c r="F168" s="242"/>
      <c r="G168" s="242"/>
      <c r="H168" s="242"/>
      <c r="I168" s="242"/>
      <c r="J168" s="242"/>
      <c r="K168" s="242"/>
    </row>
    <row r="169" spans="1:11" s="241" customFormat="1" x14ac:dyDescent="0.25">
      <c r="A169" s="240"/>
      <c r="B169" s="240"/>
      <c r="C169" s="240"/>
      <c r="E169" s="242"/>
      <c r="F169" s="242"/>
      <c r="G169" s="242"/>
      <c r="H169" s="242"/>
      <c r="I169" s="242"/>
      <c r="J169" s="242"/>
      <c r="K169" s="242"/>
    </row>
    <row r="170" spans="1:11" s="241" customFormat="1" x14ac:dyDescent="0.25">
      <c r="A170" s="240"/>
      <c r="B170" s="240"/>
      <c r="C170" s="240"/>
      <c r="E170" s="242"/>
      <c r="F170" s="242"/>
      <c r="G170" s="242"/>
      <c r="H170" s="242"/>
      <c r="I170" s="242"/>
      <c r="J170" s="242"/>
      <c r="K170" s="242"/>
    </row>
    <row r="171" spans="1:11" s="241" customFormat="1" x14ac:dyDescent="0.25">
      <c r="A171" s="240"/>
      <c r="B171" s="240"/>
      <c r="C171" s="240"/>
      <c r="E171" s="242"/>
      <c r="F171" s="242"/>
      <c r="G171" s="242"/>
      <c r="H171" s="242"/>
      <c r="I171" s="242"/>
      <c r="J171" s="242"/>
      <c r="K171" s="242"/>
    </row>
    <row r="172" spans="1:11" s="241" customFormat="1" x14ac:dyDescent="0.25">
      <c r="A172" s="240"/>
      <c r="B172" s="240"/>
      <c r="C172" s="240"/>
      <c r="E172" s="242"/>
      <c r="F172" s="242"/>
      <c r="G172" s="242"/>
      <c r="H172" s="242"/>
      <c r="I172" s="242"/>
      <c r="J172" s="242"/>
      <c r="K172" s="242"/>
    </row>
    <row r="173" spans="1:11" s="241" customFormat="1" x14ac:dyDescent="0.25">
      <c r="A173" s="240"/>
      <c r="B173" s="240"/>
      <c r="C173" s="240"/>
      <c r="E173" s="242"/>
      <c r="F173" s="242"/>
      <c r="G173" s="242"/>
      <c r="H173" s="242"/>
      <c r="I173" s="242"/>
      <c r="J173" s="242"/>
      <c r="K173" s="242"/>
    </row>
    <row r="174" spans="1:11" s="241" customFormat="1" x14ac:dyDescent="0.25">
      <c r="A174" s="240"/>
      <c r="B174" s="240"/>
      <c r="C174" s="240"/>
      <c r="E174" s="242"/>
      <c r="F174" s="242"/>
      <c r="G174" s="242"/>
      <c r="H174" s="242"/>
      <c r="I174" s="242"/>
      <c r="J174" s="242"/>
      <c r="K174" s="242"/>
    </row>
    <row r="175" spans="1:11" s="241" customFormat="1" x14ac:dyDescent="0.25">
      <c r="A175" s="240"/>
      <c r="B175" s="240"/>
      <c r="C175" s="240"/>
      <c r="E175" s="242"/>
      <c r="F175" s="242"/>
      <c r="G175" s="242"/>
      <c r="H175" s="242"/>
      <c r="I175" s="242"/>
      <c r="J175" s="242"/>
      <c r="K175" s="242"/>
    </row>
    <row r="176" spans="1:11" s="241" customFormat="1" x14ac:dyDescent="0.25">
      <c r="A176" s="240"/>
      <c r="B176" s="240"/>
      <c r="C176" s="240"/>
      <c r="E176" s="242"/>
      <c r="F176" s="242"/>
      <c r="G176" s="242"/>
      <c r="H176" s="242"/>
      <c r="I176" s="242"/>
      <c r="J176" s="242"/>
      <c r="K176" s="242"/>
    </row>
    <row r="177" spans="1:11" s="241" customFormat="1" x14ac:dyDescent="0.25">
      <c r="A177" s="240"/>
      <c r="B177" s="240"/>
      <c r="C177" s="240"/>
      <c r="E177" s="242"/>
      <c r="F177" s="242"/>
      <c r="G177" s="242"/>
      <c r="H177" s="242"/>
      <c r="I177" s="242"/>
      <c r="J177" s="242"/>
      <c r="K177" s="242"/>
    </row>
    <row r="178" spans="1:11" s="241" customFormat="1" x14ac:dyDescent="0.25">
      <c r="A178" s="240"/>
      <c r="B178" s="240"/>
      <c r="C178" s="240"/>
      <c r="E178" s="242"/>
      <c r="F178" s="242"/>
      <c r="G178" s="242"/>
      <c r="H178" s="242"/>
      <c r="I178" s="242"/>
      <c r="J178" s="242"/>
      <c r="K178" s="242"/>
    </row>
    <row r="179" spans="1:11" s="241" customFormat="1" x14ac:dyDescent="0.25">
      <c r="A179" s="240"/>
      <c r="B179" s="240"/>
      <c r="C179" s="240"/>
      <c r="E179" s="242"/>
      <c r="F179" s="242"/>
      <c r="G179" s="242"/>
      <c r="H179" s="242"/>
      <c r="I179" s="242"/>
      <c r="J179" s="242"/>
      <c r="K179" s="242"/>
    </row>
    <row r="180" spans="1:11" s="241" customFormat="1" x14ac:dyDescent="0.25">
      <c r="A180" s="240"/>
      <c r="B180" s="240"/>
      <c r="C180" s="240"/>
      <c r="E180" s="242"/>
      <c r="F180" s="242"/>
      <c r="G180" s="242"/>
      <c r="H180" s="242"/>
      <c r="I180" s="242"/>
      <c r="J180" s="242"/>
      <c r="K180" s="242"/>
    </row>
    <row r="181" spans="1:11" s="241" customFormat="1" x14ac:dyDescent="0.25">
      <c r="A181" s="240"/>
      <c r="B181" s="240"/>
      <c r="C181" s="240"/>
      <c r="E181" s="242"/>
      <c r="F181" s="242"/>
      <c r="G181" s="242"/>
      <c r="H181" s="242"/>
      <c r="I181" s="242"/>
      <c r="J181" s="242"/>
      <c r="K181" s="242"/>
    </row>
    <row r="182" spans="1:11" s="241" customFormat="1" x14ac:dyDescent="0.25">
      <c r="A182" s="240"/>
      <c r="B182" s="240"/>
      <c r="C182" s="240"/>
      <c r="E182" s="242"/>
      <c r="F182" s="242"/>
      <c r="G182" s="242"/>
      <c r="H182" s="242"/>
      <c r="I182" s="242"/>
      <c r="J182" s="242"/>
      <c r="K182" s="242"/>
    </row>
    <row r="183" spans="1:11" s="241" customFormat="1" x14ac:dyDescent="0.25">
      <c r="A183" s="240"/>
      <c r="B183" s="240"/>
      <c r="C183" s="240"/>
      <c r="E183" s="242"/>
      <c r="F183" s="242"/>
      <c r="G183" s="242"/>
      <c r="H183" s="242"/>
      <c r="I183" s="242"/>
      <c r="J183" s="242"/>
      <c r="K183" s="242"/>
    </row>
    <row r="184" spans="1:11" s="241" customFormat="1" x14ac:dyDescent="0.25">
      <c r="A184" s="240"/>
      <c r="B184" s="240"/>
      <c r="C184" s="240"/>
      <c r="E184" s="242"/>
      <c r="F184" s="242"/>
      <c r="G184" s="242"/>
      <c r="H184" s="242"/>
      <c r="I184" s="242"/>
      <c r="J184" s="242"/>
      <c r="K184" s="242"/>
    </row>
    <row r="185" spans="1:11" s="241" customFormat="1" x14ac:dyDescent="0.25">
      <c r="A185" s="240"/>
      <c r="B185" s="240"/>
      <c r="C185" s="240"/>
      <c r="E185" s="242"/>
      <c r="F185" s="242"/>
      <c r="G185" s="242"/>
      <c r="H185" s="242"/>
      <c r="I185" s="242"/>
      <c r="J185" s="242"/>
      <c r="K185" s="242"/>
    </row>
    <row r="186" spans="1:11" s="241" customFormat="1" x14ac:dyDescent="0.25">
      <c r="A186" s="240"/>
      <c r="B186" s="240"/>
      <c r="C186" s="240"/>
      <c r="E186" s="242"/>
      <c r="F186" s="242"/>
      <c r="G186" s="242"/>
      <c r="H186" s="242"/>
      <c r="I186" s="242"/>
      <c r="J186" s="242"/>
      <c r="K186" s="242"/>
    </row>
    <row r="187" spans="1:11" s="241" customFormat="1" x14ac:dyDescent="0.25">
      <c r="A187" s="240"/>
      <c r="B187" s="240"/>
      <c r="C187" s="240"/>
      <c r="E187" s="242"/>
      <c r="F187" s="242"/>
      <c r="G187" s="242"/>
      <c r="H187" s="242"/>
      <c r="I187" s="242"/>
      <c r="J187" s="242"/>
      <c r="K187" s="242"/>
    </row>
    <row r="188" spans="1:11" s="241" customFormat="1" x14ac:dyDescent="0.25">
      <c r="A188" s="240"/>
      <c r="B188" s="240"/>
      <c r="C188" s="240"/>
      <c r="E188" s="242"/>
      <c r="F188" s="242"/>
      <c r="G188" s="242"/>
      <c r="H188" s="242"/>
      <c r="I188" s="242"/>
      <c r="J188" s="242"/>
      <c r="K188" s="242"/>
    </row>
    <row r="189" spans="1:11" s="241" customFormat="1" x14ac:dyDescent="0.25">
      <c r="A189" s="240"/>
      <c r="B189" s="240"/>
      <c r="C189" s="240"/>
      <c r="E189" s="242"/>
      <c r="F189" s="242"/>
      <c r="G189" s="242"/>
      <c r="H189" s="242"/>
      <c r="I189" s="242"/>
      <c r="J189" s="242"/>
      <c r="K189" s="242"/>
    </row>
    <row r="190" spans="1:11" s="241" customFormat="1" x14ac:dyDescent="0.25">
      <c r="A190" s="240"/>
      <c r="B190" s="240"/>
      <c r="C190" s="240"/>
      <c r="E190" s="242"/>
      <c r="F190" s="242"/>
      <c r="G190" s="242"/>
      <c r="H190" s="242"/>
      <c r="I190" s="242"/>
      <c r="J190" s="242"/>
      <c r="K190" s="242"/>
    </row>
    <row r="191" spans="1:11" s="241" customFormat="1" x14ac:dyDescent="0.25">
      <c r="A191" s="240"/>
      <c r="B191" s="240"/>
      <c r="C191" s="240"/>
      <c r="E191" s="242"/>
      <c r="F191" s="242"/>
      <c r="G191" s="242"/>
      <c r="H191" s="242"/>
      <c r="I191" s="242"/>
      <c r="J191" s="242"/>
      <c r="K191" s="242"/>
    </row>
    <row r="192" spans="1:11" s="241" customFormat="1" x14ac:dyDescent="0.25">
      <c r="A192" s="240"/>
      <c r="B192" s="240"/>
      <c r="C192" s="240"/>
      <c r="E192" s="242"/>
      <c r="F192" s="242"/>
      <c r="G192" s="242"/>
      <c r="H192" s="242"/>
      <c r="I192" s="242"/>
      <c r="J192" s="242"/>
      <c r="K192" s="242"/>
    </row>
    <row r="193" spans="1:11" s="241" customFormat="1" x14ac:dyDescent="0.25">
      <c r="A193" s="240"/>
      <c r="B193" s="240"/>
      <c r="C193" s="240"/>
      <c r="E193" s="242"/>
      <c r="F193" s="242"/>
      <c r="G193" s="242"/>
      <c r="H193" s="242"/>
      <c r="I193" s="242"/>
      <c r="J193" s="242"/>
      <c r="K193" s="242"/>
    </row>
    <row r="194" spans="1:11" s="241" customFormat="1" x14ac:dyDescent="0.25">
      <c r="A194" s="240"/>
      <c r="B194" s="240"/>
      <c r="C194" s="240"/>
      <c r="E194" s="242"/>
      <c r="F194" s="242"/>
      <c r="G194" s="242"/>
      <c r="H194" s="242"/>
      <c r="I194" s="242"/>
      <c r="J194" s="242"/>
      <c r="K194" s="242"/>
    </row>
    <row r="195" spans="1:11" s="241" customFormat="1" x14ac:dyDescent="0.25">
      <c r="A195" s="240"/>
      <c r="B195" s="240"/>
      <c r="C195" s="240"/>
      <c r="E195" s="242"/>
      <c r="F195" s="242"/>
      <c r="G195" s="242"/>
      <c r="H195" s="242"/>
      <c r="I195" s="242"/>
      <c r="J195" s="242"/>
      <c r="K195" s="242"/>
    </row>
    <row r="196" spans="1:11" s="241" customFormat="1" x14ac:dyDescent="0.25">
      <c r="A196" s="240"/>
      <c r="B196" s="240"/>
      <c r="C196" s="240"/>
      <c r="E196" s="242"/>
      <c r="F196" s="242"/>
      <c r="G196" s="242"/>
      <c r="H196" s="242"/>
      <c r="I196" s="242"/>
      <c r="J196" s="242"/>
      <c r="K196" s="242"/>
    </row>
    <row r="197" spans="1:11" s="241" customFormat="1" x14ac:dyDescent="0.25">
      <c r="A197" s="240"/>
      <c r="B197" s="240"/>
      <c r="C197" s="240"/>
      <c r="E197" s="242"/>
      <c r="F197" s="242"/>
      <c r="G197" s="242"/>
      <c r="H197" s="242"/>
      <c r="I197" s="242"/>
      <c r="J197" s="242"/>
      <c r="K197" s="242"/>
    </row>
    <row r="198" spans="1:11" s="241" customFormat="1" x14ac:dyDescent="0.25">
      <c r="A198" s="240"/>
      <c r="B198" s="240"/>
      <c r="C198" s="240"/>
      <c r="E198" s="242"/>
      <c r="F198" s="242"/>
      <c r="G198" s="242"/>
      <c r="H198" s="242"/>
      <c r="I198" s="242"/>
      <c r="J198" s="242"/>
      <c r="K198" s="242"/>
    </row>
    <row r="199" spans="1:11" s="241" customFormat="1" x14ac:dyDescent="0.25">
      <c r="A199" s="240"/>
      <c r="B199" s="240"/>
      <c r="C199" s="240"/>
      <c r="E199" s="242"/>
      <c r="F199" s="242"/>
      <c r="G199" s="242"/>
      <c r="H199" s="242"/>
      <c r="I199" s="242"/>
      <c r="J199" s="242"/>
      <c r="K199" s="242"/>
    </row>
    <row r="200" spans="1:11" s="241" customFormat="1" x14ac:dyDescent="0.25">
      <c r="A200" s="240"/>
      <c r="B200" s="240"/>
      <c r="C200" s="240"/>
      <c r="E200" s="242"/>
      <c r="F200" s="242"/>
      <c r="G200" s="242"/>
      <c r="H200" s="242"/>
      <c r="I200" s="242"/>
      <c r="J200" s="242"/>
      <c r="K200" s="242"/>
    </row>
    <row r="201" spans="1:11" s="241" customFormat="1" x14ac:dyDescent="0.25">
      <c r="A201" s="240"/>
      <c r="B201" s="240"/>
      <c r="C201" s="240"/>
      <c r="E201" s="242"/>
      <c r="F201" s="242"/>
      <c r="G201" s="242"/>
      <c r="H201" s="242"/>
      <c r="I201" s="242"/>
      <c r="J201" s="242"/>
      <c r="K201" s="242"/>
    </row>
    <row r="202" spans="1:11" s="241" customFormat="1" x14ac:dyDescent="0.25">
      <c r="A202" s="240"/>
      <c r="B202" s="240"/>
      <c r="C202" s="240"/>
      <c r="E202" s="242"/>
      <c r="F202" s="242"/>
      <c r="G202" s="242"/>
      <c r="H202" s="242"/>
      <c r="I202" s="242"/>
      <c r="J202" s="242"/>
      <c r="K202" s="242"/>
    </row>
    <row r="203" spans="1:11" s="241" customFormat="1" x14ac:dyDescent="0.25">
      <c r="A203" s="240"/>
      <c r="B203" s="240"/>
      <c r="C203" s="240"/>
      <c r="E203" s="242"/>
      <c r="F203" s="242"/>
      <c r="G203" s="242"/>
      <c r="H203" s="242"/>
      <c r="I203" s="242"/>
      <c r="J203" s="242"/>
      <c r="K203" s="242"/>
    </row>
    <row r="204" spans="1:11" s="241" customFormat="1" x14ac:dyDescent="0.25">
      <c r="A204" s="240"/>
      <c r="B204" s="240"/>
      <c r="C204" s="240"/>
      <c r="E204" s="242"/>
      <c r="F204" s="242"/>
      <c r="G204" s="242"/>
      <c r="H204" s="242"/>
      <c r="I204" s="242"/>
      <c r="J204" s="242"/>
      <c r="K204" s="242"/>
    </row>
    <row r="205" spans="1:11" s="241" customFormat="1" x14ac:dyDescent="0.25">
      <c r="A205" s="240"/>
      <c r="B205" s="240"/>
      <c r="C205" s="240"/>
      <c r="E205" s="242"/>
      <c r="F205" s="242"/>
      <c r="G205" s="242"/>
      <c r="H205" s="242"/>
      <c r="I205" s="242"/>
      <c r="J205" s="242"/>
      <c r="K205" s="242"/>
    </row>
    <row r="206" spans="1:11" s="241" customFormat="1" x14ac:dyDescent="0.25">
      <c r="A206" s="240"/>
      <c r="B206" s="240"/>
      <c r="C206" s="240"/>
      <c r="E206" s="242"/>
      <c r="F206" s="242"/>
      <c r="G206" s="242"/>
      <c r="H206" s="242"/>
      <c r="I206" s="242"/>
      <c r="J206" s="242"/>
      <c r="K206" s="242"/>
    </row>
    <row r="207" spans="1:11" s="241" customFormat="1" x14ac:dyDescent="0.25">
      <c r="A207" s="240"/>
      <c r="B207" s="240"/>
      <c r="C207" s="240"/>
      <c r="E207" s="242"/>
      <c r="F207" s="242"/>
      <c r="G207" s="242"/>
      <c r="H207" s="242"/>
      <c r="I207" s="242"/>
      <c r="J207" s="242"/>
      <c r="K207" s="242"/>
    </row>
    <row r="208" spans="1:11" s="241" customFormat="1" x14ac:dyDescent="0.25">
      <c r="A208" s="240"/>
      <c r="B208" s="240"/>
      <c r="C208" s="240"/>
      <c r="E208" s="242"/>
      <c r="F208" s="242"/>
      <c r="G208" s="242"/>
      <c r="H208" s="242"/>
      <c r="I208" s="242"/>
      <c r="J208" s="242"/>
      <c r="K208" s="242"/>
    </row>
    <row r="209" spans="1:12" s="241" customFormat="1" x14ac:dyDescent="0.25">
      <c r="A209" s="240"/>
      <c r="B209" s="240"/>
      <c r="C209" s="240"/>
    </row>
    <row r="210" spans="1:12" s="241" customFormat="1" x14ac:dyDescent="0.25">
      <c r="A210" s="240"/>
      <c r="B210" s="240"/>
      <c r="C210" s="240"/>
    </row>
    <row r="211" spans="1:12" s="241" customFormat="1" x14ac:dyDescent="0.25">
      <c r="A211" s="240"/>
      <c r="B211" s="240"/>
      <c r="C211" s="240"/>
    </row>
    <row r="212" spans="1:12" s="241" customFormat="1" x14ac:dyDescent="0.25">
      <c r="A212" s="240"/>
      <c r="B212" s="240"/>
      <c r="C212" s="240"/>
    </row>
    <row r="213" spans="1:12" s="241" customFormat="1" x14ac:dyDescent="0.25">
      <c r="A213" s="193"/>
      <c r="B213" s="190"/>
      <c r="C213" s="190"/>
      <c r="D213" s="190"/>
      <c r="E213" s="208"/>
      <c r="F213" s="208"/>
      <c r="G213" s="208"/>
      <c r="H213" s="208"/>
      <c r="I213" s="208"/>
      <c r="J213" s="208"/>
      <c r="K213" s="208"/>
      <c r="L213" s="208"/>
    </row>
    <row r="214" spans="1:12" s="241" customFormat="1" x14ac:dyDescent="0.25">
      <c r="A214" s="193"/>
      <c r="B214" s="190"/>
      <c r="C214" s="190"/>
      <c r="D214" s="190"/>
      <c r="E214" s="208"/>
      <c r="F214" s="208"/>
      <c r="G214" s="208"/>
      <c r="H214" s="208"/>
      <c r="I214" s="208"/>
      <c r="J214" s="208"/>
      <c r="K214" s="208"/>
      <c r="L214" s="208"/>
    </row>
  </sheetData>
  <mergeCells count="6">
    <mergeCell ref="D9:I9"/>
    <mergeCell ref="D118:I118"/>
    <mergeCell ref="D119:I120"/>
    <mergeCell ref="D142:I142"/>
    <mergeCell ref="D143:I144"/>
    <mergeCell ref="D10:I10"/>
  </mergeCells>
  <pageMargins left="0.75" right="0.75" top="1" bottom="1" header="0.5" footer="0.5"/>
  <pageSetup paperSize="9" scale="81"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Dropdowns!$A$2:$A$4</xm:f>
          </x14:formula1>
          <xm:sqref>F145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T615"/>
  <sheetViews>
    <sheetView showGridLines="0" zoomScaleNormal="100" workbookViewId="0">
      <selection activeCell="H92" sqref="H92"/>
    </sheetView>
  </sheetViews>
  <sheetFormatPr defaultColWidth="11.42578125" defaultRowHeight="15" x14ac:dyDescent="0.25"/>
  <cols>
    <col min="1" max="1" width="3.7109375" style="107" customWidth="1"/>
    <col min="2" max="3" width="0.85546875" style="35" customWidth="1"/>
    <col min="4" max="4" width="38" style="35" customWidth="1"/>
    <col min="5" max="5" width="21" style="109" customWidth="1"/>
    <col min="6" max="6" width="18" style="109" customWidth="1"/>
    <col min="7" max="11" width="15.85546875" style="109" customWidth="1"/>
    <col min="12" max="12" width="19.28515625" style="109" customWidth="1"/>
    <col min="13" max="13" width="20.85546875" style="109" customWidth="1"/>
    <col min="14" max="14" width="11.7109375" style="109" customWidth="1"/>
    <col min="15" max="15" width="15.7109375" style="109" customWidth="1"/>
    <col min="16" max="18" width="11.7109375" style="109" customWidth="1"/>
    <col min="19" max="20" width="11.7109375" style="188" customWidth="1"/>
    <col min="21" max="22" width="11.7109375" style="109" customWidth="1"/>
    <col min="23" max="23" width="9.140625" style="188" customWidth="1"/>
    <col min="24" max="257" width="9.140625" style="109" customWidth="1"/>
    <col min="258" max="16384" width="11.42578125" style="109"/>
  </cols>
  <sheetData>
    <row r="1" spans="1:254" s="35" customFormat="1" ht="12.75" customHeight="1" x14ac:dyDescent="0.25">
      <c r="A1" s="104"/>
      <c r="D1" s="105"/>
      <c r="E1" s="105"/>
      <c r="F1" s="105"/>
      <c r="G1" s="105"/>
      <c r="H1" s="105"/>
      <c r="I1" s="105"/>
      <c r="J1" s="105"/>
      <c r="K1" s="106"/>
      <c r="L1" s="106"/>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c r="AT1" s="107"/>
      <c r="AU1" s="107"/>
      <c r="AV1" s="107"/>
      <c r="AW1" s="107"/>
      <c r="AX1" s="107"/>
      <c r="AY1" s="107"/>
      <c r="AZ1" s="107"/>
      <c r="BA1" s="107"/>
      <c r="BB1" s="107"/>
      <c r="BC1" s="107"/>
      <c r="BD1" s="107"/>
      <c r="BE1" s="107"/>
      <c r="BF1" s="107"/>
      <c r="BG1" s="107"/>
      <c r="BH1" s="107"/>
      <c r="BI1" s="107"/>
      <c r="BJ1" s="107"/>
      <c r="BK1" s="107"/>
      <c r="BL1" s="107"/>
      <c r="BM1" s="107"/>
      <c r="BN1" s="107"/>
      <c r="BO1" s="107"/>
      <c r="BP1" s="107"/>
      <c r="BQ1" s="107"/>
      <c r="BR1" s="107"/>
      <c r="BS1" s="107"/>
      <c r="BT1" s="107"/>
      <c r="BU1" s="107"/>
      <c r="BV1" s="107"/>
      <c r="BW1" s="107"/>
      <c r="BX1" s="107"/>
      <c r="BY1" s="107"/>
      <c r="BZ1" s="107"/>
      <c r="CA1" s="107"/>
      <c r="CB1" s="107"/>
      <c r="CC1" s="107"/>
      <c r="CD1" s="107"/>
      <c r="CE1" s="107"/>
      <c r="CF1" s="107"/>
      <c r="CG1" s="107"/>
      <c r="CH1" s="107"/>
      <c r="CI1" s="107"/>
      <c r="CJ1" s="107"/>
      <c r="CK1" s="107"/>
      <c r="CL1" s="107"/>
      <c r="CM1" s="107"/>
      <c r="CN1" s="107"/>
      <c r="CO1" s="107"/>
      <c r="CP1" s="107"/>
      <c r="CQ1" s="107"/>
      <c r="CR1" s="107"/>
      <c r="CS1" s="107"/>
      <c r="CT1" s="107"/>
      <c r="CU1" s="107"/>
      <c r="CV1" s="107"/>
      <c r="CW1" s="107"/>
      <c r="CX1" s="107"/>
      <c r="CY1" s="107"/>
      <c r="CZ1" s="107"/>
      <c r="DA1" s="107"/>
      <c r="DB1" s="107"/>
      <c r="DC1" s="107"/>
      <c r="DD1" s="107"/>
      <c r="DE1" s="107"/>
      <c r="DF1" s="107"/>
      <c r="DG1" s="107"/>
      <c r="DH1" s="107"/>
      <c r="DI1" s="107"/>
      <c r="DJ1" s="107"/>
      <c r="DK1" s="107"/>
      <c r="DL1" s="107"/>
      <c r="DM1" s="107"/>
      <c r="DN1" s="107"/>
      <c r="DO1" s="107"/>
      <c r="DP1" s="107"/>
      <c r="DQ1" s="107"/>
      <c r="DR1" s="107"/>
      <c r="DS1" s="107"/>
      <c r="DT1" s="107"/>
      <c r="DU1" s="107"/>
      <c r="DV1" s="107"/>
      <c r="DW1" s="107"/>
      <c r="DX1" s="107"/>
      <c r="DY1" s="107"/>
      <c r="DZ1" s="107"/>
      <c r="EA1" s="107"/>
      <c r="EB1" s="107"/>
      <c r="EC1" s="107"/>
      <c r="ED1" s="107"/>
      <c r="EE1" s="107"/>
      <c r="EF1" s="107"/>
      <c r="EG1" s="107"/>
      <c r="EH1" s="107"/>
      <c r="EI1" s="107"/>
      <c r="EJ1" s="107"/>
      <c r="EK1" s="107"/>
      <c r="EL1" s="107"/>
      <c r="EM1" s="107"/>
      <c r="EN1" s="107"/>
      <c r="EO1" s="107"/>
      <c r="EP1" s="107"/>
      <c r="EQ1" s="107"/>
      <c r="ER1" s="107"/>
      <c r="ES1" s="107"/>
      <c r="ET1" s="107"/>
      <c r="EU1" s="107"/>
      <c r="EV1" s="107"/>
      <c r="EW1" s="107"/>
      <c r="EX1" s="107"/>
      <c r="EY1" s="107"/>
      <c r="EZ1" s="107"/>
      <c r="FA1" s="107"/>
      <c r="FB1" s="107"/>
      <c r="FC1" s="107"/>
      <c r="FD1" s="107"/>
      <c r="FE1" s="107"/>
      <c r="FF1" s="107"/>
      <c r="FG1" s="107"/>
      <c r="FH1" s="107"/>
      <c r="FI1" s="107"/>
      <c r="FJ1" s="107"/>
      <c r="FK1" s="107"/>
      <c r="FL1" s="107"/>
      <c r="FM1" s="107"/>
      <c r="FN1" s="107"/>
      <c r="FO1" s="107"/>
      <c r="FP1" s="107"/>
      <c r="FQ1" s="107"/>
      <c r="FR1" s="107"/>
      <c r="FS1" s="107"/>
      <c r="FT1" s="107"/>
      <c r="FU1" s="107"/>
      <c r="FV1" s="107"/>
      <c r="FW1" s="107"/>
      <c r="FX1" s="107"/>
      <c r="FY1" s="107"/>
      <c r="FZ1" s="107"/>
      <c r="GA1" s="107"/>
      <c r="GB1" s="107"/>
      <c r="GC1" s="107"/>
      <c r="GD1" s="107"/>
      <c r="GE1" s="107"/>
      <c r="GF1" s="107"/>
      <c r="GG1" s="107"/>
      <c r="GH1" s="107"/>
      <c r="GI1" s="107"/>
      <c r="GJ1" s="107"/>
      <c r="GK1" s="107"/>
      <c r="GL1" s="107"/>
      <c r="GM1" s="107"/>
      <c r="GN1" s="107"/>
      <c r="GO1" s="107"/>
      <c r="GP1" s="107"/>
      <c r="GQ1" s="107"/>
      <c r="GR1" s="107"/>
      <c r="GS1" s="107"/>
      <c r="GT1" s="107"/>
      <c r="GU1" s="107"/>
      <c r="GV1" s="107"/>
      <c r="GW1" s="107"/>
      <c r="GX1" s="107"/>
      <c r="GY1" s="107"/>
      <c r="GZ1" s="107"/>
      <c r="HA1" s="107"/>
      <c r="HB1" s="107"/>
      <c r="HC1" s="107"/>
      <c r="HD1" s="107"/>
      <c r="HE1" s="107"/>
      <c r="HF1" s="107"/>
      <c r="HG1" s="107"/>
      <c r="HH1" s="107"/>
      <c r="HI1" s="107"/>
      <c r="HJ1" s="107"/>
      <c r="HK1" s="107"/>
      <c r="HL1" s="107"/>
      <c r="HM1" s="107"/>
      <c r="HN1" s="107"/>
      <c r="HO1" s="107"/>
      <c r="HP1" s="107"/>
      <c r="HQ1" s="107"/>
      <c r="HR1" s="107"/>
      <c r="HS1" s="107"/>
      <c r="HT1" s="107"/>
      <c r="HU1" s="107"/>
      <c r="HV1" s="107"/>
      <c r="HW1" s="107"/>
      <c r="HX1" s="107"/>
      <c r="HY1" s="107"/>
      <c r="HZ1" s="107"/>
      <c r="IA1" s="107"/>
      <c r="IB1" s="107"/>
      <c r="IC1" s="107"/>
      <c r="ID1" s="107"/>
      <c r="IE1" s="107"/>
      <c r="IF1" s="107"/>
      <c r="IG1" s="107"/>
      <c r="IH1" s="107"/>
      <c r="II1" s="107"/>
      <c r="IJ1" s="107"/>
      <c r="IK1" s="107"/>
      <c r="IL1" s="107"/>
      <c r="IM1" s="107"/>
      <c r="IN1" s="107"/>
      <c r="IO1" s="107"/>
      <c r="IP1" s="107"/>
      <c r="IQ1" s="107"/>
      <c r="IR1" s="107"/>
      <c r="IS1" s="107"/>
      <c r="IT1" s="107"/>
    </row>
    <row r="2" spans="1:254" s="110" customFormat="1" ht="1.5" customHeight="1" x14ac:dyDescent="0.25">
      <c r="A2" s="104"/>
      <c r="B2" s="108"/>
      <c r="C2" s="108"/>
      <c r="D2" s="108"/>
      <c r="E2" s="108"/>
      <c r="F2" s="108"/>
      <c r="G2" s="108"/>
      <c r="H2" s="108"/>
      <c r="I2" s="108"/>
      <c r="J2" s="108"/>
      <c r="K2" s="106"/>
      <c r="L2" s="106"/>
      <c r="M2" s="109"/>
      <c r="N2" s="109"/>
      <c r="O2" s="109"/>
      <c r="P2" s="109"/>
      <c r="Q2" s="109"/>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07"/>
      <c r="DK2" s="107"/>
      <c r="DL2" s="107"/>
      <c r="DM2" s="107"/>
      <c r="DN2" s="107"/>
      <c r="DO2" s="107"/>
      <c r="DP2" s="107"/>
      <c r="DQ2" s="107"/>
      <c r="DR2" s="107"/>
      <c r="DS2" s="107"/>
      <c r="DT2" s="107"/>
      <c r="DU2" s="107"/>
      <c r="DV2" s="107"/>
      <c r="DW2" s="107"/>
      <c r="DX2" s="107"/>
      <c r="DY2" s="107"/>
      <c r="DZ2" s="107"/>
      <c r="EA2" s="107"/>
      <c r="EB2" s="107"/>
      <c r="EC2" s="107"/>
      <c r="ED2" s="107"/>
      <c r="EE2" s="107"/>
      <c r="EF2" s="107"/>
      <c r="EG2" s="107"/>
      <c r="EH2" s="107"/>
      <c r="EI2" s="107"/>
      <c r="EJ2" s="107"/>
      <c r="EK2" s="107"/>
      <c r="EL2" s="107"/>
      <c r="EM2" s="107"/>
      <c r="EN2" s="107"/>
      <c r="EO2" s="107"/>
      <c r="EP2" s="107"/>
      <c r="EQ2" s="107"/>
      <c r="ER2" s="107"/>
      <c r="ES2" s="107"/>
      <c r="ET2" s="107"/>
      <c r="EU2" s="107"/>
      <c r="EV2" s="107"/>
      <c r="EW2" s="107"/>
      <c r="EX2" s="107"/>
      <c r="EY2" s="107"/>
      <c r="EZ2" s="107"/>
      <c r="FA2" s="107"/>
      <c r="FB2" s="107"/>
      <c r="FC2" s="107"/>
      <c r="FD2" s="107"/>
      <c r="FE2" s="107"/>
      <c r="FF2" s="107"/>
      <c r="FG2" s="107"/>
      <c r="FH2" s="107"/>
      <c r="FI2" s="107"/>
      <c r="FJ2" s="107"/>
      <c r="FK2" s="107"/>
      <c r="FL2" s="107"/>
      <c r="FM2" s="107"/>
      <c r="FN2" s="107"/>
      <c r="FO2" s="107"/>
      <c r="FP2" s="107"/>
      <c r="FQ2" s="107"/>
      <c r="FR2" s="107"/>
      <c r="FS2" s="107"/>
      <c r="FT2" s="107"/>
      <c r="FU2" s="107"/>
      <c r="FV2" s="107"/>
      <c r="FW2" s="107"/>
      <c r="FX2" s="107"/>
      <c r="FY2" s="107"/>
      <c r="FZ2" s="107"/>
      <c r="GA2" s="107"/>
      <c r="GB2" s="107"/>
      <c r="GC2" s="107"/>
      <c r="GD2" s="107"/>
      <c r="GE2" s="107"/>
      <c r="GF2" s="107"/>
      <c r="GG2" s="107"/>
      <c r="GH2" s="107"/>
      <c r="GI2" s="107"/>
      <c r="GJ2" s="107"/>
      <c r="GK2" s="107"/>
      <c r="GL2" s="107"/>
      <c r="GM2" s="107"/>
      <c r="GN2" s="107"/>
      <c r="GO2" s="107"/>
      <c r="GP2" s="107"/>
      <c r="GQ2" s="107"/>
      <c r="GR2" s="107"/>
      <c r="GS2" s="107"/>
      <c r="GT2" s="107"/>
      <c r="GU2" s="107"/>
      <c r="GV2" s="107"/>
      <c r="GW2" s="107"/>
      <c r="GX2" s="107"/>
      <c r="GY2" s="107"/>
      <c r="GZ2" s="107"/>
      <c r="HA2" s="107"/>
      <c r="HB2" s="107"/>
      <c r="HC2" s="107"/>
      <c r="HD2" s="107"/>
      <c r="HE2" s="107"/>
      <c r="HF2" s="107"/>
      <c r="HG2" s="107"/>
      <c r="HH2" s="107"/>
      <c r="HI2" s="107"/>
      <c r="HJ2" s="107"/>
      <c r="HK2" s="107"/>
      <c r="HL2" s="107"/>
      <c r="HM2" s="107"/>
      <c r="HN2" s="107"/>
      <c r="HO2" s="107"/>
      <c r="HP2" s="107"/>
      <c r="HQ2" s="107"/>
      <c r="HR2" s="107"/>
      <c r="HS2" s="107"/>
      <c r="HT2" s="107"/>
      <c r="HU2" s="107"/>
      <c r="HV2" s="107"/>
      <c r="HW2" s="107"/>
      <c r="HX2" s="107"/>
      <c r="HY2" s="107"/>
      <c r="HZ2" s="107"/>
      <c r="IA2" s="107"/>
      <c r="IB2" s="107"/>
      <c r="IC2" s="107"/>
      <c r="ID2" s="107"/>
      <c r="IE2" s="107"/>
      <c r="IF2" s="107"/>
      <c r="IG2" s="107"/>
      <c r="IH2" s="107"/>
      <c r="II2" s="107"/>
      <c r="IJ2" s="107"/>
      <c r="IK2" s="107"/>
      <c r="IL2" s="107"/>
      <c r="IM2" s="107"/>
      <c r="IN2" s="107"/>
      <c r="IO2" s="107"/>
      <c r="IP2" s="107"/>
      <c r="IQ2" s="107"/>
      <c r="IR2" s="107"/>
      <c r="IS2" s="107"/>
      <c r="IT2" s="107"/>
    </row>
    <row r="3" spans="1:254" s="35" customFormat="1" ht="0.75" customHeight="1" x14ac:dyDescent="0.25">
      <c r="A3" s="104"/>
      <c r="B3" s="111"/>
      <c r="C3" s="111"/>
      <c r="D3" s="111"/>
      <c r="E3" s="111"/>
      <c r="F3" s="111"/>
      <c r="G3" s="111"/>
      <c r="H3" s="111"/>
      <c r="I3" s="111"/>
      <c r="J3" s="111"/>
      <c r="K3" s="106"/>
      <c r="L3" s="106"/>
      <c r="M3" s="109"/>
      <c r="N3" s="109"/>
      <c r="O3" s="109"/>
      <c r="P3" s="109"/>
      <c r="Q3" s="109"/>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c r="DE3" s="107"/>
      <c r="DF3" s="107"/>
      <c r="DG3" s="107"/>
      <c r="DH3" s="107"/>
      <c r="DI3" s="107"/>
      <c r="DJ3" s="107"/>
      <c r="DK3" s="107"/>
      <c r="DL3" s="107"/>
      <c r="DM3" s="107"/>
      <c r="DN3" s="107"/>
      <c r="DO3" s="107"/>
      <c r="DP3" s="107"/>
      <c r="DQ3" s="107"/>
      <c r="DR3" s="107"/>
      <c r="DS3" s="107"/>
      <c r="DT3" s="107"/>
      <c r="DU3" s="107"/>
      <c r="DV3" s="107"/>
      <c r="DW3" s="107"/>
      <c r="DX3" s="107"/>
      <c r="DY3" s="107"/>
      <c r="DZ3" s="107"/>
      <c r="EA3" s="107"/>
      <c r="EB3" s="107"/>
      <c r="EC3" s="107"/>
      <c r="ED3" s="107"/>
      <c r="EE3" s="107"/>
      <c r="EF3" s="107"/>
      <c r="EG3" s="107"/>
      <c r="EH3" s="107"/>
      <c r="EI3" s="107"/>
      <c r="EJ3" s="107"/>
      <c r="EK3" s="107"/>
      <c r="EL3" s="107"/>
      <c r="EM3" s="107"/>
      <c r="EN3" s="107"/>
      <c r="EO3" s="107"/>
      <c r="EP3" s="107"/>
      <c r="EQ3" s="107"/>
      <c r="ER3" s="107"/>
      <c r="ES3" s="107"/>
      <c r="ET3" s="107"/>
      <c r="EU3" s="107"/>
      <c r="EV3" s="107"/>
      <c r="EW3" s="107"/>
      <c r="EX3" s="107"/>
      <c r="EY3" s="107"/>
      <c r="EZ3" s="107"/>
      <c r="FA3" s="107"/>
      <c r="FB3" s="107"/>
      <c r="FC3" s="107"/>
      <c r="FD3" s="107"/>
      <c r="FE3" s="107"/>
      <c r="FF3" s="107"/>
      <c r="FG3" s="107"/>
      <c r="FH3" s="107"/>
      <c r="FI3" s="107"/>
      <c r="FJ3" s="107"/>
      <c r="FK3" s="107"/>
      <c r="FL3" s="107"/>
      <c r="FM3" s="107"/>
      <c r="FN3" s="107"/>
      <c r="FO3" s="107"/>
      <c r="FP3" s="107"/>
      <c r="FQ3" s="107"/>
      <c r="FR3" s="107"/>
      <c r="FS3" s="107"/>
      <c r="FT3" s="107"/>
      <c r="FU3" s="107"/>
      <c r="FV3" s="107"/>
      <c r="FW3" s="107"/>
      <c r="FX3" s="107"/>
      <c r="FY3" s="107"/>
      <c r="FZ3" s="107"/>
      <c r="GA3" s="107"/>
      <c r="GB3" s="107"/>
      <c r="GC3" s="107"/>
      <c r="GD3" s="107"/>
      <c r="GE3" s="107"/>
      <c r="GF3" s="107"/>
      <c r="GG3" s="107"/>
      <c r="GH3" s="107"/>
      <c r="GI3" s="107"/>
      <c r="GJ3" s="107"/>
      <c r="GK3" s="107"/>
      <c r="GL3" s="107"/>
      <c r="GM3" s="107"/>
      <c r="GN3" s="107"/>
      <c r="GO3" s="107"/>
      <c r="GP3" s="107"/>
      <c r="GQ3" s="107"/>
      <c r="GR3" s="107"/>
      <c r="GS3" s="107"/>
      <c r="GT3" s="107"/>
      <c r="GU3" s="107"/>
      <c r="GV3" s="107"/>
      <c r="GW3" s="107"/>
      <c r="GX3" s="107"/>
      <c r="GY3" s="107"/>
      <c r="GZ3" s="107"/>
      <c r="HA3" s="107"/>
      <c r="HB3" s="107"/>
      <c r="HC3" s="107"/>
      <c r="HD3" s="107"/>
      <c r="HE3" s="107"/>
      <c r="HF3" s="107"/>
      <c r="HG3" s="107"/>
      <c r="HH3" s="107"/>
      <c r="HI3" s="107"/>
      <c r="HJ3" s="107"/>
      <c r="HK3" s="107"/>
      <c r="HL3" s="107"/>
      <c r="HM3" s="107"/>
      <c r="HN3" s="107"/>
      <c r="HO3" s="107"/>
      <c r="HP3" s="107"/>
      <c r="HQ3" s="107"/>
      <c r="HR3" s="107"/>
      <c r="HS3" s="107"/>
      <c r="HT3" s="107"/>
      <c r="HU3" s="107"/>
      <c r="HV3" s="107"/>
      <c r="HW3" s="107"/>
      <c r="HX3" s="107"/>
      <c r="HY3" s="107"/>
      <c r="HZ3" s="107"/>
      <c r="IA3" s="107"/>
      <c r="IB3" s="107"/>
      <c r="IC3" s="107"/>
      <c r="ID3" s="107"/>
      <c r="IE3" s="107"/>
      <c r="IF3" s="107"/>
      <c r="IG3" s="107"/>
      <c r="IH3" s="107"/>
      <c r="II3" s="107"/>
      <c r="IJ3" s="107"/>
      <c r="IK3" s="107"/>
      <c r="IL3" s="107"/>
      <c r="IM3" s="107"/>
      <c r="IN3" s="107"/>
      <c r="IO3" s="107"/>
      <c r="IP3" s="107"/>
      <c r="IQ3" s="107"/>
      <c r="IR3" s="107"/>
      <c r="IS3" s="107"/>
      <c r="IT3" s="107"/>
    </row>
    <row r="4" spans="1:254" s="117" customFormat="1" ht="21" x14ac:dyDescent="0.25">
      <c r="A4" s="112"/>
      <c r="B4" s="113" t="s">
        <v>11</v>
      </c>
      <c r="C4" s="113"/>
      <c r="D4" s="114"/>
      <c r="E4" s="114"/>
      <c r="F4" s="114"/>
      <c r="G4" s="114"/>
      <c r="H4" s="114"/>
      <c r="I4" s="114"/>
      <c r="J4" s="114"/>
      <c r="K4" s="115"/>
      <c r="L4" s="115"/>
      <c r="M4" s="109"/>
      <c r="N4" s="109"/>
      <c r="O4" s="109"/>
      <c r="P4" s="109"/>
      <c r="Q4" s="109"/>
      <c r="R4" s="116"/>
      <c r="S4" s="116"/>
      <c r="T4" s="116"/>
      <c r="U4" s="116"/>
      <c r="V4" s="116"/>
      <c r="W4" s="116"/>
      <c r="X4" s="116"/>
      <c r="Y4" s="116"/>
      <c r="Z4" s="116"/>
      <c r="AA4" s="116"/>
      <c r="AB4" s="116"/>
      <c r="AC4" s="116"/>
      <c r="AD4" s="116"/>
      <c r="AE4" s="116"/>
      <c r="AF4" s="116"/>
      <c r="AG4" s="116"/>
      <c r="AH4" s="116"/>
      <c r="AI4" s="116"/>
      <c r="AJ4" s="116"/>
      <c r="AK4" s="116"/>
      <c r="AL4" s="116"/>
      <c r="AM4" s="116"/>
      <c r="AN4" s="116"/>
      <c r="AO4" s="116"/>
      <c r="AP4" s="116"/>
      <c r="AQ4" s="116"/>
      <c r="AR4" s="116"/>
      <c r="AS4" s="116"/>
      <c r="AT4" s="116"/>
      <c r="AU4" s="116"/>
      <c r="AV4" s="116"/>
      <c r="AW4" s="116"/>
      <c r="AX4" s="116"/>
      <c r="AY4" s="116"/>
      <c r="AZ4" s="116"/>
      <c r="BA4" s="116"/>
      <c r="BB4" s="116"/>
      <c r="BC4" s="116"/>
      <c r="BD4" s="116"/>
      <c r="BE4" s="116"/>
      <c r="BF4" s="116"/>
      <c r="BG4" s="116"/>
      <c r="BH4" s="116"/>
      <c r="BI4" s="116"/>
      <c r="BJ4" s="116"/>
      <c r="BK4" s="116"/>
      <c r="BL4" s="116"/>
      <c r="BM4" s="116"/>
      <c r="BN4" s="116"/>
      <c r="BO4" s="116"/>
      <c r="BP4" s="116"/>
      <c r="BQ4" s="116"/>
      <c r="BR4" s="116"/>
      <c r="BS4" s="116"/>
      <c r="BT4" s="116"/>
      <c r="BU4" s="116"/>
      <c r="BV4" s="116"/>
      <c r="BW4" s="116"/>
      <c r="BX4" s="116"/>
      <c r="BY4" s="116"/>
      <c r="BZ4" s="116"/>
      <c r="CA4" s="116"/>
      <c r="CB4" s="116"/>
      <c r="CC4" s="116"/>
      <c r="CD4" s="116"/>
      <c r="CE4" s="116"/>
      <c r="CF4" s="116"/>
      <c r="CG4" s="116"/>
      <c r="CH4" s="116"/>
      <c r="CI4" s="116"/>
      <c r="CJ4" s="116"/>
      <c r="CK4" s="116"/>
      <c r="CL4" s="116"/>
      <c r="CM4" s="116"/>
      <c r="CN4" s="116"/>
      <c r="CO4" s="116"/>
      <c r="CP4" s="116"/>
      <c r="CQ4" s="116"/>
      <c r="CR4" s="116"/>
      <c r="CS4" s="116"/>
      <c r="CT4" s="116"/>
      <c r="CU4" s="116"/>
      <c r="CV4" s="116"/>
      <c r="CW4" s="116"/>
      <c r="CX4" s="116"/>
      <c r="CY4" s="116"/>
      <c r="CZ4" s="116"/>
      <c r="DA4" s="116"/>
      <c r="DB4" s="116"/>
      <c r="DC4" s="116"/>
      <c r="DD4" s="116"/>
      <c r="DE4" s="116"/>
      <c r="DF4" s="116"/>
      <c r="DG4" s="116"/>
      <c r="DH4" s="116"/>
      <c r="DI4" s="116"/>
      <c r="DJ4" s="116"/>
      <c r="DK4" s="116"/>
      <c r="DL4" s="116"/>
      <c r="DM4" s="116"/>
      <c r="DN4" s="116"/>
      <c r="DO4" s="116"/>
      <c r="DP4" s="116"/>
      <c r="DQ4" s="116"/>
      <c r="DR4" s="116"/>
      <c r="DS4" s="116"/>
      <c r="DT4" s="116"/>
      <c r="DU4" s="116"/>
      <c r="DV4" s="116"/>
      <c r="DW4" s="116"/>
      <c r="DX4" s="116"/>
      <c r="DY4" s="116"/>
      <c r="DZ4" s="116"/>
      <c r="EA4" s="116"/>
      <c r="EB4" s="116"/>
      <c r="EC4" s="116"/>
      <c r="ED4" s="116"/>
      <c r="EE4" s="116"/>
      <c r="EF4" s="116"/>
      <c r="EG4" s="116"/>
      <c r="EH4" s="116"/>
      <c r="EI4" s="116"/>
      <c r="EJ4" s="116"/>
      <c r="EK4" s="116"/>
      <c r="EL4" s="116"/>
      <c r="EM4" s="116"/>
      <c r="EN4" s="116"/>
      <c r="EO4" s="116"/>
      <c r="EP4" s="116"/>
      <c r="EQ4" s="116"/>
      <c r="ER4" s="116"/>
      <c r="ES4" s="116"/>
      <c r="ET4" s="116"/>
      <c r="EU4" s="116"/>
      <c r="EV4" s="116"/>
      <c r="EW4" s="116"/>
      <c r="EX4" s="116"/>
      <c r="EY4" s="116"/>
      <c r="EZ4" s="116"/>
      <c r="FA4" s="116"/>
      <c r="FB4" s="116"/>
      <c r="FC4" s="116"/>
      <c r="FD4" s="116"/>
      <c r="FE4" s="116"/>
      <c r="FF4" s="116"/>
      <c r="FG4" s="116"/>
      <c r="FH4" s="116"/>
      <c r="FI4" s="116"/>
      <c r="FJ4" s="116"/>
      <c r="FK4" s="116"/>
      <c r="FL4" s="116"/>
      <c r="FM4" s="116"/>
      <c r="FN4" s="116"/>
      <c r="FO4" s="116"/>
      <c r="FP4" s="116"/>
      <c r="FQ4" s="116"/>
      <c r="FR4" s="116"/>
      <c r="FS4" s="116"/>
      <c r="FT4" s="116"/>
      <c r="FU4" s="116"/>
      <c r="FV4" s="116"/>
      <c r="FW4" s="116"/>
      <c r="FX4" s="116"/>
      <c r="FY4" s="116"/>
      <c r="FZ4" s="116"/>
      <c r="GA4" s="116"/>
      <c r="GB4" s="116"/>
      <c r="GC4" s="116"/>
      <c r="GD4" s="116"/>
      <c r="GE4" s="116"/>
      <c r="GF4" s="116"/>
      <c r="GG4" s="116"/>
      <c r="GH4" s="116"/>
      <c r="GI4" s="116"/>
      <c r="GJ4" s="116"/>
      <c r="GK4" s="116"/>
      <c r="GL4" s="116"/>
      <c r="GM4" s="116"/>
      <c r="GN4" s="116"/>
      <c r="GO4" s="116"/>
      <c r="GP4" s="116"/>
      <c r="GQ4" s="116"/>
      <c r="GR4" s="116"/>
      <c r="GS4" s="116"/>
      <c r="GT4" s="116"/>
      <c r="GU4" s="116"/>
      <c r="GV4" s="116"/>
      <c r="GW4" s="116"/>
      <c r="GX4" s="116"/>
      <c r="GY4" s="116"/>
      <c r="GZ4" s="116"/>
      <c r="HA4" s="116"/>
      <c r="HB4" s="116"/>
      <c r="HC4" s="116"/>
      <c r="HD4" s="116"/>
      <c r="HE4" s="116"/>
      <c r="HF4" s="116"/>
      <c r="HG4" s="116"/>
      <c r="HH4" s="116"/>
      <c r="HI4" s="116"/>
      <c r="HJ4" s="116"/>
      <c r="HK4" s="116"/>
      <c r="HL4" s="116"/>
      <c r="HM4" s="116"/>
      <c r="HN4" s="116"/>
      <c r="HO4" s="116"/>
      <c r="HP4" s="116"/>
      <c r="HQ4" s="116"/>
      <c r="HR4" s="116"/>
      <c r="HS4" s="116"/>
      <c r="HT4" s="116"/>
      <c r="HU4" s="116"/>
      <c r="HV4" s="116"/>
      <c r="HW4" s="116"/>
      <c r="HX4" s="116"/>
      <c r="HY4" s="116"/>
      <c r="HZ4" s="116"/>
      <c r="IA4" s="116"/>
      <c r="IB4" s="116"/>
      <c r="IC4" s="116"/>
      <c r="ID4" s="116"/>
      <c r="IE4" s="116"/>
      <c r="IF4" s="116"/>
      <c r="IG4" s="116"/>
      <c r="IH4" s="116"/>
      <c r="II4" s="116"/>
      <c r="IJ4" s="116"/>
      <c r="IK4" s="116"/>
      <c r="IL4" s="116"/>
      <c r="IM4" s="116"/>
      <c r="IN4" s="116"/>
      <c r="IO4" s="116"/>
      <c r="IP4" s="116"/>
      <c r="IQ4" s="116"/>
      <c r="IR4" s="116"/>
      <c r="IS4" s="116"/>
      <c r="IT4" s="116"/>
    </row>
    <row r="5" spans="1:254" s="35" customFormat="1" ht="0.75" customHeight="1" x14ac:dyDescent="0.25">
      <c r="A5" s="107"/>
      <c r="B5" s="118"/>
      <c r="C5" s="118"/>
      <c r="D5" s="111"/>
      <c r="E5" s="111"/>
      <c r="F5" s="111"/>
      <c r="G5" s="111"/>
      <c r="H5" s="111"/>
      <c r="I5" s="111"/>
      <c r="J5" s="111"/>
      <c r="K5" s="106"/>
      <c r="L5" s="106"/>
      <c r="M5" s="109"/>
      <c r="N5" s="109"/>
      <c r="O5" s="109"/>
      <c r="P5" s="109"/>
      <c r="Q5" s="109"/>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c r="BR5" s="107"/>
      <c r="BS5" s="107"/>
      <c r="BT5" s="107"/>
      <c r="BU5" s="107"/>
      <c r="BV5" s="107"/>
      <c r="BW5" s="107"/>
      <c r="BX5" s="107"/>
      <c r="BY5" s="107"/>
      <c r="BZ5" s="107"/>
      <c r="CA5" s="107"/>
      <c r="CB5" s="107"/>
      <c r="CC5" s="107"/>
      <c r="CD5" s="107"/>
      <c r="CE5" s="107"/>
      <c r="CF5" s="107"/>
      <c r="CG5" s="107"/>
      <c r="CH5" s="107"/>
      <c r="CI5" s="107"/>
      <c r="CJ5" s="107"/>
      <c r="CK5" s="107"/>
      <c r="CL5" s="107"/>
      <c r="CM5" s="107"/>
      <c r="CN5" s="107"/>
      <c r="CO5" s="107"/>
      <c r="CP5" s="107"/>
      <c r="CQ5" s="107"/>
      <c r="CR5" s="107"/>
      <c r="CS5" s="107"/>
      <c r="CT5" s="107"/>
      <c r="CU5" s="107"/>
      <c r="CV5" s="107"/>
      <c r="CW5" s="107"/>
      <c r="CX5" s="107"/>
      <c r="CY5" s="107"/>
      <c r="CZ5" s="107"/>
      <c r="DA5" s="107"/>
      <c r="DB5" s="107"/>
      <c r="DC5" s="107"/>
      <c r="DD5" s="107"/>
      <c r="DE5" s="107"/>
      <c r="DF5" s="107"/>
      <c r="DG5" s="107"/>
      <c r="DH5" s="107"/>
      <c r="DI5" s="107"/>
      <c r="DJ5" s="107"/>
      <c r="DK5" s="107"/>
      <c r="DL5" s="107"/>
      <c r="DM5" s="107"/>
      <c r="DN5" s="107"/>
      <c r="DO5" s="107"/>
      <c r="DP5" s="107"/>
      <c r="DQ5" s="107"/>
      <c r="DR5" s="107"/>
      <c r="DS5" s="107"/>
      <c r="DT5" s="107"/>
      <c r="DU5" s="107"/>
      <c r="DV5" s="107"/>
      <c r="DW5" s="107"/>
      <c r="DX5" s="107"/>
      <c r="DY5" s="107"/>
      <c r="DZ5" s="107"/>
      <c r="EA5" s="107"/>
      <c r="EB5" s="107"/>
      <c r="EC5" s="107"/>
      <c r="ED5" s="107"/>
      <c r="EE5" s="107"/>
      <c r="EF5" s="107"/>
      <c r="EG5" s="107"/>
      <c r="EH5" s="107"/>
      <c r="EI5" s="107"/>
      <c r="EJ5" s="107"/>
      <c r="EK5" s="107"/>
      <c r="EL5" s="107"/>
      <c r="EM5" s="107"/>
      <c r="EN5" s="107"/>
      <c r="EO5" s="107"/>
      <c r="EP5" s="107"/>
      <c r="EQ5" s="107"/>
      <c r="ER5" s="107"/>
      <c r="ES5" s="107"/>
      <c r="ET5" s="107"/>
      <c r="EU5" s="107"/>
      <c r="EV5" s="107"/>
      <c r="EW5" s="107"/>
      <c r="EX5" s="107"/>
      <c r="EY5" s="107"/>
      <c r="EZ5" s="107"/>
      <c r="FA5" s="107"/>
      <c r="FB5" s="107"/>
      <c r="FC5" s="107"/>
      <c r="FD5" s="107"/>
      <c r="FE5" s="107"/>
      <c r="FF5" s="107"/>
      <c r="FG5" s="107"/>
      <c r="FH5" s="107"/>
      <c r="FI5" s="107"/>
      <c r="FJ5" s="107"/>
      <c r="FK5" s="107"/>
      <c r="FL5" s="107"/>
      <c r="FM5" s="107"/>
      <c r="FN5" s="107"/>
      <c r="FO5" s="107"/>
      <c r="FP5" s="107"/>
      <c r="FQ5" s="107"/>
      <c r="FR5" s="107"/>
      <c r="FS5" s="107"/>
      <c r="FT5" s="107"/>
      <c r="FU5" s="107"/>
      <c r="FV5" s="107"/>
      <c r="FW5" s="107"/>
      <c r="FX5" s="107"/>
      <c r="FY5" s="107"/>
      <c r="FZ5" s="107"/>
      <c r="GA5" s="107"/>
      <c r="GB5" s="107"/>
      <c r="GC5" s="107"/>
      <c r="GD5" s="107"/>
      <c r="GE5" s="107"/>
      <c r="GF5" s="107"/>
      <c r="GG5" s="107"/>
      <c r="GH5" s="107"/>
      <c r="GI5" s="107"/>
      <c r="GJ5" s="107"/>
      <c r="GK5" s="107"/>
      <c r="GL5" s="107"/>
      <c r="GM5" s="107"/>
      <c r="GN5" s="107"/>
      <c r="GO5" s="107"/>
      <c r="GP5" s="107"/>
      <c r="GQ5" s="107"/>
      <c r="GR5" s="107"/>
      <c r="GS5" s="107"/>
      <c r="GT5" s="107"/>
      <c r="GU5" s="107"/>
      <c r="GV5" s="107"/>
      <c r="GW5" s="107"/>
      <c r="GX5" s="107"/>
      <c r="GY5" s="107"/>
      <c r="GZ5" s="107"/>
      <c r="HA5" s="107"/>
      <c r="HB5" s="107"/>
      <c r="HC5" s="107"/>
      <c r="HD5" s="107"/>
      <c r="HE5" s="107"/>
      <c r="HF5" s="107"/>
      <c r="HG5" s="107"/>
      <c r="HH5" s="107"/>
      <c r="HI5" s="107"/>
      <c r="HJ5" s="107"/>
      <c r="HK5" s="107"/>
      <c r="HL5" s="107"/>
      <c r="HM5" s="107"/>
      <c r="HN5" s="107"/>
      <c r="HO5" s="107"/>
      <c r="HP5" s="107"/>
      <c r="HQ5" s="107"/>
      <c r="HR5" s="107"/>
      <c r="HS5" s="107"/>
      <c r="HT5" s="107"/>
      <c r="HU5" s="107"/>
      <c r="HV5" s="107"/>
      <c r="HW5" s="107"/>
      <c r="HX5" s="107"/>
      <c r="HY5" s="107"/>
      <c r="HZ5" s="107"/>
      <c r="IA5" s="107"/>
      <c r="IB5" s="107"/>
      <c r="IC5" s="107"/>
      <c r="ID5" s="107"/>
      <c r="IE5" s="107"/>
      <c r="IF5" s="107"/>
      <c r="IG5" s="107"/>
      <c r="IH5" s="107"/>
      <c r="II5" s="107"/>
      <c r="IJ5" s="107"/>
      <c r="IK5" s="107"/>
      <c r="IL5" s="107"/>
      <c r="IM5" s="107"/>
      <c r="IN5" s="107"/>
      <c r="IO5" s="107"/>
      <c r="IP5" s="107"/>
      <c r="IQ5" s="107"/>
      <c r="IR5" s="107"/>
      <c r="IS5" s="107"/>
      <c r="IT5" s="107"/>
    </row>
    <row r="6" spans="1:254" s="110" customFormat="1" ht="1.5" customHeight="1" x14ac:dyDescent="0.25">
      <c r="A6" s="107"/>
      <c r="B6" s="119"/>
      <c r="C6" s="119"/>
      <c r="D6" s="108"/>
      <c r="E6" s="108"/>
      <c r="F6" s="108"/>
      <c r="G6" s="108"/>
      <c r="H6" s="108"/>
      <c r="I6" s="108"/>
      <c r="J6" s="108"/>
      <c r="K6" s="106"/>
      <c r="L6" s="106"/>
      <c r="M6" s="109"/>
      <c r="N6" s="109"/>
      <c r="O6" s="109"/>
      <c r="P6" s="109"/>
      <c r="Q6" s="109"/>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c r="BM6" s="107"/>
      <c r="BN6" s="107"/>
      <c r="BO6" s="107"/>
      <c r="BP6" s="107"/>
      <c r="BQ6" s="107"/>
      <c r="BR6" s="107"/>
      <c r="BS6" s="107"/>
      <c r="BT6" s="107"/>
      <c r="BU6" s="107"/>
      <c r="BV6" s="107"/>
      <c r="BW6" s="107"/>
      <c r="BX6" s="107"/>
      <c r="BY6" s="107"/>
      <c r="BZ6" s="107"/>
      <c r="CA6" s="107"/>
      <c r="CB6" s="107"/>
      <c r="CC6" s="107"/>
      <c r="CD6" s="107"/>
      <c r="CE6" s="107"/>
      <c r="CF6" s="107"/>
      <c r="CG6" s="107"/>
      <c r="CH6" s="107"/>
      <c r="CI6" s="107"/>
      <c r="CJ6" s="107"/>
      <c r="CK6" s="107"/>
      <c r="CL6" s="107"/>
      <c r="CM6" s="107"/>
      <c r="CN6" s="107"/>
      <c r="CO6" s="107"/>
      <c r="CP6" s="107"/>
      <c r="CQ6" s="107"/>
      <c r="CR6" s="107"/>
      <c r="CS6" s="107"/>
      <c r="CT6" s="107"/>
      <c r="CU6" s="107"/>
      <c r="CV6" s="107"/>
      <c r="CW6" s="107"/>
      <c r="CX6" s="107"/>
      <c r="CY6" s="107"/>
      <c r="CZ6" s="107"/>
      <c r="DA6" s="107"/>
      <c r="DB6" s="107"/>
      <c r="DC6" s="107"/>
      <c r="DD6" s="107"/>
      <c r="DE6" s="107"/>
      <c r="DF6" s="107"/>
      <c r="DG6" s="107"/>
      <c r="DH6" s="107"/>
      <c r="DI6" s="107"/>
      <c r="DJ6" s="107"/>
      <c r="DK6" s="107"/>
      <c r="DL6" s="107"/>
      <c r="DM6" s="107"/>
      <c r="DN6" s="107"/>
      <c r="DO6" s="107"/>
      <c r="DP6" s="107"/>
      <c r="DQ6" s="107"/>
      <c r="DR6" s="107"/>
      <c r="DS6" s="107"/>
      <c r="DT6" s="107"/>
      <c r="DU6" s="107"/>
      <c r="DV6" s="107"/>
      <c r="DW6" s="107"/>
      <c r="DX6" s="107"/>
      <c r="DY6" s="107"/>
      <c r="DZ6" s="107"/>
      <c r="EA6" s="107"/>
      <c r="EB6" s="107"/>
      <c r="EC6" s="107"/>
      <c r="ED6" s="107"/>
      <c r="EE6" s="107"/>
      <c r="EF6" s="107"/>
      <c r="EG6" s="107"/>
      <c r="EH6" s="107"/>
      <c r="EI6" s="107"/>
      <c r="EJ6" s="107"/>
      <c r="EK6" s="107"/>
      <c r="EL6" s="107"/>
      <c r="EM6" s="107"/>
      <c r="EN6" s="107"/>
      <c r="EO6" s="107"/>
      <c r="EP6" s="107"/>
      <c r="EQ6" s="107"/>
      <c r="ER6" s="107"/>
      <c r="ES6" s="107"/>
      <c r="ET6" s="107"/>
      <c r="EU6" s="107"/>
      <c r="EV6" s="107"/>
      <c r="EW6" s="107"/>
      <c r="EX6" s="107"/>
      <c r="EY6" s="107"/>
      <c r="EZ6" s="107"/>
      <c r="FA6" s="107"/>
      <c r="FB6" s="107"/>
      <c r="FC6" s="107"/>
      <c r="FD6" s="107"/>
      <c r="FE6" s="107"/>
      <c r="FF6" s="107"/>
      <c r="FG6" s="107"/>
      <c r="FH6" s="107"/>
      <c r="FI6" s="107"/>
      <c r="FJ6" s="107"/>
      <c r="FK6" s="107"/>
      <c r="FL6" s="107"/>
      <c r="FM6" s="107"/>
      <c r="FN6" s="107"/>
      <c r="FO6" s="107"/>
      <c r="FP6" s="107"/>
      <c r="FQ6" s="107"/>
      <c r="FR6" s="107"/>
      <c r="FS6" s="107"/>
      <c r="FT6" s="107"/>
      <c r="FU6" s="107"/>
      <c r="FV6" s="107"/>
      <c r="FW6" s="107"/>
      <c r="FX6" s="107"/>
      <c r="FY6" s="107"/>
      <c r="FZ6" s="107"/>
      <c r="GA6" s="107"/>
      <c r="GB6" s="107"/>
      <c r="GC6" s="107"/>
      <c r="GD6" s="107"/>
      <c r="GE6" s="107"/>
      <c r="GF6" s="107"/>
      <c r="GG6" s="107"/>
      <c r="GH6" s="107"/>
      <c r="GI6" s="107"/>
      <c r="GJ6" s="107"/>
      <c r="GK6" s="107"/>
      <c r="GL6" s="107"/>
      <c r="GM6" s="107"/>
      <c r="GN6" s="107"/>
      <c r="GO6" s="107"/>
      <c r="GP6" s="107"/>
      <c r="GQ6" s="107"/>
      <c r="GR6" s="107"/>
      <c r="GS6" s="107"/>
      <c r="GT6" s="107"/>
      <c r="GU6" s="107"/>
      <c r="GV6" s="107"/>
      <c r="GW6" s="107"/>
      <c r="GX6" s="107"/>
      <c r="GY6" s="107"/>
      <c r="GZ6" s="107"/>
      <c r="HA6" s="107"/>
      <c r="HB6" s="107"/>
      <c r="HC6" s="107"/>
      <c r="HD6" s="107"/>
      <c r="HE6" s="107"/>
      <c r="HF6" s="107"/>
      <c r="HG6" s="107"/>
      <c r="HH6" s="107"/>
      <c r="HI6" s="107"/>
      <c r="HJ6" s="107"/>
      <c r="HK6" s="107"/>
      <c r="HL6" s="107"/>
      <c r="HM6" s="107"/>
      <c r="HN6" s="107"/>
      <c r="HO6" s="107"/>
      <c r="HP6" s="107"/>
      <c r="HQ6" s="107"/>
      <c r="HR6" s="107"/>
      <c r="HS6" s="107"/>
      <c r="HT6" s="107"/>
      <c r="HU6" s="107"/>
      <c r="HV6" s="107"/>
      <c r="HW6" s="107"/>
      <c r="HX6" s="107"/>
      <c r="HY6" s="107"/>
      <c r="HZ6" s="107"/>
      <c r="IA6" s="107"/>
      <c r="IB6" s="107"/>
      <c r="IC6" s="107"/>
      <c r="ID6" s="107"/>
      <c r="IE6" s="107"/>
      <c r="IF6" s="107"/>
      <c r="IG6" s="107"/>
      <c r="IH6" s="107"/>
      <c r="II6" s="107"/>
      <c r="IJ6" s="107"/>
      <c r="IK6" s="107"/>
      <c r="IL6" s="107"/>
      <c r="IM6" s="107"/>
      <c r="IN6" s="107"/>
      <c r="IO6" s="107"/>
      <c r="IP6" s="107"/>
      <c r="IQ6" s="107"/>
      <c r="IR6" s="107"/>
      <c r="IS6" s="107"/>
      <c r="IT6" s="107"/>
    </row>
    <row r="7" spans="1:254" s="35" customFormat="1" ht="12.75" customHeight="1" x14ac:dyDescent="0.25">
      <c r="A7" s="107"/>
      <c r="B7" s="120" t="s">
        <v>10</v>
      </c>
      <c r="C7" s="120"/>
      <c r="D7" s="111"/>
      <c r="E7" s="111"/>
      <c r="F7" s="111"/>
      <c r="G7" s="111"/>
      <c r="H7" s="111"/>
      <c r="I7" s="111"/>
      <c r="J7" s="111"/>
      <c r="K7" s="106"/>
      <c r="L7" s="106"/>
      <c r="M7" s="109"/>
      <c r="N7" s="109"/>
      <c r="O7" s="109"/>
      <c r="P7" s="109"/>
      <c r="Q7" s="109"/>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c r="BM7" s="107"/>
      <c r="BN7" s="107"/>
      <c r="BO7" s="107"/>
      <c r="BP7" s="107"/>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c r="DA7" s="107"/>
      <c r="DB7" s="107"/>
      <c r="DC7" s="107"/>
      <c r="DD7" s="107"/>
      <c r="DE7" s="107"/>
      <c r="DF7" s="107"/>
      <c r="DG7" s="107"/>
      <c r="DH7" s="107"/>
      <c r="DI7" s="107"/>
      <c r="DJ7" s="107"/>
      <c r="DK7" s="107"/>
      <c r="DL7" s="107"/>
      <c r="DM7" s="107"/>
      <c r="DN7" s="107"/>
      <c r="DO7" s="107"/>
      <c r="DP7" s="107"/>
      <c r="DQ7" s="107"/>
      <c r="DR7" s="107"/>
      <c r="DS7" s="107"/>
      <c r="DT7" s="107"/>
      <c r="DU7" s="107"/>
      <c r="DV7" s="107"/>
      <c r="DW7" s="107"/>
      <c r="DX7" s="107"/>
      <c r="DY7" s="107"/>
      <c r="DZ7" s="107"/>
      <c r="EA7" s="107"/>
      <c r="EB7" s="107"/>
      <c r="EC7" s="107"/>
      <c r="ED7" s="107"/>
      <c r="EE7" s="107"/>
      <c r="EF7" s="107"/>
      <c r="EG7" s="107"/>
      <c r="EH7" s="107"/>
      <c r="EI7" s="107"/>
      <c r="EJ7" s="107"/>
      <c r="EK7" s="107"/>
      <c r="EL7" s="107"/>
      <c r="EM7" s="107"/>
      <c r="EN7" s="107"/>
      <c r="EO7" s="107"/>
      <c r="EP7" s="107"/>
      <c r="EQ7" s="107"/>
      <c r="ER7" s="107"/>
      <c r="ES7" s="107"/>
      <c r="ET7" s="107"/>
      <c r="EU7" s="107"/>
      <c r="EV7" s="107"/>
      <c r="EW7" s="107"/>
      <c r="EX7" s="107"/>
      <c r="EY7" s="107"/>
      <c r="EZ7" s="107"/>
      <c r="FA7" s="107"/>
      <c r="FB7" s="107"/>
      <c r="FC7" s="107"/>
      <c r="FD7" s="107"/>
      <c r="FE7" s="107"/>
      <c r="FF7" s="107"/>
      <c r="FG7" s="107"/>
      <c r="FH7" s="107"/>
      <c r="FI7" s="107"/>
      <c r="FJ7" s="107"/>
      <c r="FK7" s="107"/>
      <c r="FL7" s="107"/>
      <c r="FM7" s="107"/>
      <c r="FN7" s="107"/>
      <c r="FO7" s="107"/>
      <c r="FP7" s="107"/>
      <c r="FQ7" s="107"/>
      <c r="FR7" s="107"/>
      <c r="FS7" s="107"/>
      <c r="FT7" s="107"/>
      <c r="FU7" s="107"/>
      <c r="FV7" s="107"/>
      <c r="FW7" s="107"/>
      <c r="FX7" s="107"/>
      <c r="FY7" s="107"/>
      <c r="FZ7" s="107"/>
      <c r="GA7" s="107"/>
      <c r="GB7" s="107"/>
      <c r="GC7" s="107"/>
      <c r="GD7" s="107"/>
      <c r="GE7" s="107"/>
      <c r="GF7" s="107"/>
      <c r="GG7" s="107"/>
      <c r="GH7" s="107"/>
      <c r="GI7" s="107"/>
      <c r="GJ7" s="107"/>
      <c r="GK7" s="107"/>
      <c r="GL7" s="107"/>
      <c r="GM7" s="107"/>
      <c r="GN7" s="107"/>
      <c r="GO7" s="107"/>
      <c r="GP7" s="107"/>
      <c r="GQ7" s="107"/>
      <c r="GR7" s="107"/>
      <c r="GS7" s="107"/>
      <c r="GT7" s="107"/>
      <c r="GU7" s="107"/>
      <c r="GV7" s="107"/>
      <c r="GW7" s="107"/>
      <c r="GX7" s="107"/>
      <c r="GY7" s="107"/>
      <c r="GZ7" s="107"/>
      <c r="HA7" s="107"/>
      <c r="HB7" s="107"/>
      <c r="HC7" s="107"/>
      <c r="HD7" s="107"/>
      <c r="HE7" s="107"/>
      <c r="HF7" s="107"/>
      <c r="HG7" s="107"/>
      <c r="HH7" s="107"/>
      <c r="HI7" s="107"/>
      <c r="HJ7" s="107"/>
      <c r="HK7" s="107"/>
      <c r="HL7" s="107"/>
      <c r="HM7" s="107"/>
      <c r="HN7" s="107"/>
      <c r="HO7" s="107"/>
      <c r="HP7" s="107"/>
      <c r="HQ7" s="107"/>
      <c r="HR7" s="107"/>
      <c r="HS7" s="107"/>
      <c r="HT7" s="107"/>
      <c r="HU7" s="107"/>
      <c r="HV7" s="107"/>
      <c r="HW7" s="107"/>
      <c r="HX7" s="107"/>
      <c r="HY7" s="107"/>
      <c r="HZ7" s="107"/>
      <c r="IA7" s="107"/>
      <c r="IB7" s="107"/>
      <c r="IC7" s="107"/>
      <c r="ID7" s="107"/>
      <c r="IE7" s="107"/>
      <c r="IF7" s="107"/>
      <c r="IG7" s="107"/>
      <c r="IH7" s="107"/>
      <c r="II7" s="107"/>
      <c r="IJ7" s="107"/>
      <c r="IK7" s="107"/>
      <c r="IL7" s="107"/>
      <c r="IM7" s="107"/>
      <c r="IN7" s="107"/>
      <c r="IO7" s="107"/>
      <c r="IP7" s="107"/>
      <c r="IQ7" s="107"/>
      <c r="IR7" s="107"/>
      <c r="IS7" s="107"/>
      <c r="IT7" s="107"/>
    </row>
    <row r="8" spans="1:254" s="122" customFormat="1" x14ac:dyDescent="0.25">
      <c r="A8" s="107"/>
      <c r="B8" s="35"/>
      <c r="C8" s="35"/>
      <c r="D8" s="111"/>
      <c r="E8" s="121"/>
      <c r="F8" s="121"/>
      <c r="L8" s="123"/>
      <c r="S8" s="124"/>
      <c r="T8" s="124"/>
      <c r="W8" s="124"/>
    </row>
    <row r="9" spans="1:254" s="122" customFormat="1" ht="15" customHeight="1" x14ac:dyDescent="0.25">
      <c r="A9" s="104"/>
      <c r="B9" s="125"/>
      <c r="C9" s="111"/>
      <c r="D9" s="284" t="s">
        <v>14</v>
      </c>
      <c r="E9" s="284"/>
      <c r="F9" s="284"/>
      <c r="G9" s="284"/>
      <c r="H9" s="284"/>
      <c r="I9" s="284"/>
      <c r="J9" s="284"/>
      <c r="K9" s="118"/>
      <c r="R9" s="124"/>
    </row>
    <row r="10" spans="1:254" s="122" customFormat="1" ht="37.5" customHeight="1" x14ac:dyDescent="0.25">
      <c r="A10" s="104"/>
      <c r="B10" s="125"/>
      <c r="C10" s="111"/>
      <c r="D10" s="279" t="s">
        <v>91</v>
      </c>
      <c r="E10" s="279"/>
      <c r="F10" s="279"/>
      <c r="G10" s="279"/>
      <c r="H10" s="279"/>
      <c r="I10" s="279"/>
      <c r="J10" s="279"/>
      <c r="K10" s="69"/>
      <c r="L10" s="126"/>
      <c r="R10" s="127"/>
    </row>
    <row r="11" spans="1:254" s="122" customFormat="1" x14ac:dyDescent="0.25">
      <c r="A11" s="104"/>
      <c r="B11" s="125"/>
      <c r="C11" s="111"/>
      <c r="D11" s="285"/>
      <c r="E11" s="285"/>
      <c r="F11" s="285"/>
      <c r="G11" s="285"/>
      <c r="H11" s="285"/>
      <c r="I11" s="285"/>
      <c r="J11" s="285"/>
      <c r="K11" s="128"/>
      <c r="T11" s="70"/>
      <c r="U11" s="69"/>
      <c r="V11" s="69"/>
      <c r="W11" s="69"/>
      <c r="X11" s="69"/>
      <c r="Y11" s="68"/>
    </row>
    <row r="12" spans="1:254" s="122" customFormat="1" x14ac:dyDescent="0.25">
      <c r="A12" s="104"/>
      <c r="B12" s="125"/>
      <c r="C12" s="111"/>
      <c r="D12" s="285"/>
      <c r="E12" s="285"/>
      <c r="F12" s="285"/>
      <c r="G12" s="285"/>
      <c r="H12" s="285"/>
      <c r="I12" s="285"/>
      <c r="J12" s="285"/>
      <c r="T12" s="70"/>
      <c r="U12" s="69"/>
      <c r="V12" s="69"/>
      <c r="W12" s="69"/>
      <c r="X12" s="69"/>
      <c r="Y12" s="68"/>
    </row>
    <row r="13" spans="1:254" s="122" customFormat="1" ht="33.6" customHeight="1" x14ac:dyDescent="0.25">
      <c r="A13" s="104"/>
      <c r="B13" s="125"/>
      <c r="C13" s="111"/>
      <c r="D13" s="285" t="s">
        <v>80</v>
      </c>
      <c r="E13" s="285"/>
      <c r="F13" s="285"/>
      <c r="G13" s="285"/>
      <c r="H13" s="285"/>
      <c r="I13" s="285"/>
      <c r="J13" s="285"/>
      <c r="K13" s="129"/>
      <c r="T13" s="70"/>
      <c r="U13" s="69"/>
      <c r="V13" s="69"/>
      <c r="W13" s="69"/>
      <c r="X13" s="69"/>
      <c r="Y13" s="68"/>
    </row>
    <row r="14" spans="1:254" s="122" customFormat="1" ht="15.6" customHeight="1" x14ac:dyDescent="0.25">
      <c r="A14" s="104"/>
      <c r="B14" s="125"/>
      <c r="C14" s="111"/>
      <c r="D14" s="130"/>
      <c r="G14" s="131"/>
      <c r="H14" s="131"/>
      <c r="I14" s="132"/>
      <c r="J14" s="133"/>
      <c r="R14" s="70"/>
      <c r="S14" s="69"/>
      <c r="T14" s="69"/>
      <c r="U14" s="69"/>
      <c r="V14" s="69"/>
      <c r="W14" s="68"/>
    </row>
    <row r="15" spans="1:254" s="122" customFormat="1" ht="15.6" customHeight="1" x14ac:dyDescent="0.25">
      <c r="A15" s="104"/>
      <c r="B15" s="125"/>
      <c r="C15" s="111"/>
      <c r="D15" s="35"/>
      <c r="E15" s="290" t="s">
        <v>45</v>
      </c>
      <c r="F15" s="291"/>
      <c r="G15" s="290" t="s">
        <v>44</v>
      </c>
      <c r="H15" s="291"/>
      <c r="P15" s="70"/>
      <c r="Q15" s="69"/>
      <c r="R15" s="69"/>
      <c r="S15" s="69"/>
      <c r="T15" s="69"/>
      <c r="U15" s="68"/>
    </row>
    <row r="16" spans="1:254" s="122" customFormat="1" ht="15.6" customHeight="1" x14ac:dyDescent="0.25">
      <c r="A16" s="104"/>
      <c r="B16" s="125"/>
      <c r="C16" s="111"/>
      <c r="D16" s="134" t="s">
        <v>58</v>
      </c>
      <c r="E16" s="290">
        <v>5</v>
      </c>
      <c r="F16" s="291"/>
      <c r="G16" s="290">
        <v>3</v>
      </c>
      <c r="H16" s="291"/>
      <c r="P16" s="70"/>
      <c r="Q16" s="69"/>
      <c r="R16" s="69"/>
      <c r="S16" s="69"/>
      <c r="T16" s="69"/>
      <c r="U16" s="68"/>
    </row>
    <row r="17" spans="1:24" s="122" customFormat="1" ht="15.6" customHeight="1" x14ac:dyDescent="0.25">
      <c r="A17" s="104"/>
      <c r="B17" s="125"/>
      <c r="C17" s="111"/>
      <c r="D17" s="134" t="s">
        <v>72</v>
      </c>
      <c r="E17" s="287">
        <v>1500000</v>
      </c>
      <c r="F17" s="288"/>
      <c r="G17" s="287">
        <v>750000</v>
      </c>
      <c r="H17" s="288"/>
      <c r="J17" s="135"/>
      <c r="R17" s="70"/>
      <c r="S17" s="69"/>
      <c r="T17" s="69"/>
      <c r="U17" s="69"/>
      <c r="V17" s="69"/>
      <c r="W17" s="68"/>
    </row>
    <row r="18" spans="1:24" s="122" customFormat="1" ht="15.6" customHeight="1" x14ac:dyDescent="0.25">
      <c r="A18" s="104"/>
      <c r="B18" s="125"/>
      <c r="C18" s="111"/>
      <c r="D18" s="134" t="s">
        <v>71</v>
      </c>
      <c r="E18" s="136" t="s">
        <v>54</v>
      </c>
      <c r="F18" s="137">
        <v>0.08</v>
      </c>
      <c r="G18" s="138" t="s">
        <v>54</v>
      </c>
      <c r="H18" s="137">
        <v>0.15</v>
      </c>
      <c r="K18" s="135"/>
      <c r="S18" s="70"/>
      <c r="T18" s="69"/>
      <c r="U18" s="69"/>
      <c r="V18" s="69"/>
      <c r="W18" s="69"/>
      <c r="X18" s="68"/>
    </row>
    <row r="19" spans="1:24" s="35" customFormat="1" ht="15.6" customHeight="1" x14ac:dyDescent="0.25">
      <c r="B19" s="139"/>
      <c r="D19" s="134"/>
      <c r="E19" s="140" t="s">
        <v>53</v>
      </c>
      <c r="F19" s="141">
        <v>0.04</v>
      </c>
      <c r="G19" s="142" t="s">
        <v>53</v>
      </c>
      <c r="H19" s="137">
        <v>7.0000000000000007E-2</v>
      </c>
      <c r="I19" s="122"/>
      <c r="J19" s="124"/>
      <c r="K19" s="124"/>
      <c r="L19" s="143"/>
    </row>
    <row r="20" spans="1:24" s="35" customFormat="1" ht="15.6" customHeight="1" x14ac:dyDescent="0.25">
      <c r="B20" s="139"/>
      <c r="D20" s="144" t="s">
        <v>70</v>
      </c>
      <c r="E20" s="144" t="s">
        <v>54</v>
      </c>
      <c r="F20" s="145">
        <v>0.2</v>
      </c>
      <c r="G20" s="144" t="s">
        <v>53</v>
      </c>
      <c r="H20" s="145">
        <v>0.15</v>
      </c>
      <c r="I20" s="122"/>
      <c r="J20" s="124"/>
      <c r="K20" s="124"/>
      <c r="L20" s="143"/>
    </row>
    <row r="21" spans="1:24" s="35" customFormat="1" ht="15.6" customHeight="1" x14ac:dyDescent="0.25">
      <c r="B21" s="139"/>
      <c r="D21" s="105"/>
      <c r="E21" s="105"/>
      <c r="F21" s="135"/>
      <c r="G21" s="105"/>
      <c r="H21" s="135"/>
      <c r="I21" s="122"/>
      <c r="J21" s="124"/>
      <c r="K21" s="124"/>
      <c r="L21" s="143"/>
    </row>
    <row r="22" spans="1:24" s="35" customFormat="1" ht="15.6" customHeight="1" x14ac:dyDescent="0.25">
      <c r="B22" s="139"/>
      <c r="D22" s="48"/>
      <c r="E22" s="48"/>
      <c r="F22" s="48" t="s">
        <v>66</v>
      </c>
      <c r="G22" s="48" t="s">
        <v>65</v>
      </c>
      <c r="H22" s="48"/>
      <c r="I22" s="48"/>
      <c r="J22" s="124"/>
      <c r="K22" s="124"/>
      <c r="L22" s="143"/>
    </row>
    <row r="23" spans="1:24" s="122" customFormat="1" ht="15.6" customHeight="1" x14ac:dyDescent="0.25">
      <c r="A23" s="107"/>
      <c r="B23" s="108"/>
      <c r="C23" s="35"/>
      <c r="D23" s="281" t="s">
        <v>69</v>
      </c>
      <c r="E23" s="122" t="s">
        <v>66</v>
      </c>
      <c r="F23" s="146">
        <f>F20^2</f>
        <v>4.0000000000000008E-2</v>
      </c>
      <c r="G23" s="147">
        <v>0.02</v>
      </c>
      <c r="H23" s="48"/>
      <c r="I23" s="35"/>
      <c r="J23" s="35"/>
      <c r="L23" s="148"/>
      <c r="N23" s="124"/>
      <c r="O23" s="124"/>
      <c r="R23" s="124"/>
    </row>
    <row r="24" spans="1:24" s="122" customFormat="1" ht="15.6" customHeight="1" x14ac:dyDescent="0.25">
      <c r="A24" s="107"/>
      <c r="B24" s="108"/>
      <c r="C24" s="35"/>
      <c r="D24" s="281"/>
      <c r="E24" s="122" t="s">
        <v>65</v>
      </c>
      <c r="F24" s="149">
        <f>G23</f>
        <v>0.02</v>
      </c>
      <c r="G24" s="150">
        <f>H20^2</f>
        <v>2.2499999999999999E-2</v>
      </c>
      <c r="H24" s="48"/>
      <c r="I24" s="124"/>
      <c r="J24" s="35"/>
      <c r="L24" s="148"/>
      <c r="N24" s="124"/>
      <c r="O24" s="124"/>
      <c r="R24" s="124"/>
    </row>
    <row r="25" spans="1:24" s="122" customFormat="1" ht="15.6" customHeight="1" x14ac:dyDescent="0.25">
      <c r="A25" s="107"/>
      <c r="B25" s="108"/>
      <c r="C25" s="35"/>
      <c r="D25" s="130"/>
      <c r="F25" s="151"/>
      <c r="G25" s="151"/>
      <c r="H25" s="48"/>
      <c r="I25" s="124"/>
      <c r="J25" s="35"/>
      <c r="L25" s="148"/>
      <c r="N25" s="124"/>
      <c r="O25" s="124"/>
      <c r="R25" s="124"/>
    </row>
    <row r="26" spans="1:24" s="122" customFormat="1" ht="15.6" customHeight="1" x14ac:dyDescent="0.25">
      <c r="A26" s="107"/>
      <c r="B26" s="108"/>
      <c r="C26" s="35"/>
      <c r="D26" s="281" t="s">
        <v>68</v>
      </c>
      <c r="F26" s="152">
        <v>5.0000000000000001E-3</v>
      </c>
      <c r="G26" s="151"/>
      <c r="H26" s="48"/>
      <c r="I26" s="124"/>
      <c r="J26" s="35"/>
      <c r="L26" s="148"/>
      <c r="N26" s="124"/>
      <c r="O26" s="124"/>
      <c r="R26" s="124"/>
    </row>
    <row r="27" spans="1:24" s="122" customFormat="1" ht="15.6" customHeight="1" x14ac:dyDescent="0.25">
      <c r="A27" s="107"/>
      <c r="B27" s="108"/>
      <c r="C27" s="35"/>
      <c r="D27" s="281"/>
      <c r="F27" s="153">
        <f>F26</f>
        <v>5.0000000000000001E-3</v>
      </c>
      <c r="G27" s="151"/>
      <c r="H27" s="48"/>
      <c r="I27" s="124"/>
      <c r="J27" s="35"/>
      <c r="L27" s="148"/>
      <c r="N27" s="124"/>
      <c r="O27" s="124"/>
      <c r="R27" s="124"/>
    </row>
    <row r="28" spans="1:24" s="122" customFormat="1" ht="15.6" customHeight="1" x14ac:dyDescent="0.25">
      <c r="A28" s="107"/>
      <c r="B28" s="108"/>
      <c r="C28" s="35"/>
      <c r="D28" s="130"/>
      <c r="F28" s="151"/>
      <c r="G28" s="151"/>
      <c r="H28" s="48"/>
      <c r="I28" s="124"/>
      <c r="J28" s="35"/>
      <c r="L28" s="148"/>
      <c r="N28" s="124"/>
      <c r="O28" s="124"/>
      <c r="R28" s="124"/>
    </row>
    <row r="29" spans="1:24" s="35" customFormat="1" ht="15.6" customHeight="1" x14ac:dyDescent="0.25">
      <c r="B29" s="108"/>
      <c r="D29" s="281" t="s">
        <v>67</v>
      </c>
      <c r="E29" s="122" t="s">
        <v>66</v>
      </c>
      <c r="F29" s="154">
        <v>0.1</v>
      </c>
      <c r="H29" s="48"/>
      <c r="I29" s="122"/>
      <c r="J29" s="124"/>
      <c r="K29" s="124"/>
      <c r="L29" s="143"/>
    </row>
    <row r="30" spans="1:24" s="35" customFormat="1" ht="15.6" customHeight="1" x14ac:dyDescent="0.25">
      <c r="B30" s="108"/>
      <c r="D30" s="281"/>
      <c r="E30" s="35" t="s">
        <v>65</v>
      </c>
      <c r="F30" s="155">
        <v>0.05</v>
      </c>
      <c r="H30" s="48"/>
      <c r="I30" s="122"/>
      <c r="J30" s="124"/>
      <c r="K30" s="156"/>
      <c r="L30" s="157"/>
      <c r="M30" s="124"/>
    </row>
    <row r="31" spans="1:24" s="35" customFormat="1" ht="15.6" customHeight="1" x14ac:dyDescent="0.25">
      <c r="B31" s="108"/>
      <c r="D31" s="130"/>
      <c r="F31" s="158"/>
      <c r="H31" s="48"/>
      <c r="I31" s="122"/>
      <c r="J31" s="124"/>
      <c r="K31" s="156"/>
      <c r="L31" s="157"/>
      <c r="M31" s="124"/>
    </row>
    <row r="32" spans="1:24" s="35" customFormat="1" ht="15.6" customHeight="1" x14ac:dyDescent="0.25">
      <c r="B32" s="108"/>
      <c r="D32" s="48" t="s">
        <v>64</v>
      </c>
      <c r="F32" s="159" t="s">
        <v>0</v>
      </c>
      <c r="H32" s="48"/>
      <c r="I32" s="122"/>
      <c r="J32" s="124"/>
      <c r="K32" s="156"/>
      <c r="L32" s="157"/>
      <c r="M32" s="124"/>
    </row>
    <row r="33" spans="1:18" s="35" customFormat="1" ht="15.6" customHeight="1" x14ac:dyDescent="0.25">
      <c r="B33" s="108"/>
      <c r="D33" s="130"/>
      <c r="F33" s="158"/>
      <c r="H33" s="48"/>
      <c r="I33" s="122"/>
      <c r="J33" s="124"/>
      <c r="K33" s="156"/>
      <c r="L33" s="157"/>
      <c r="M33" s="124"/>
    </row>
    <row r="34" spans="1:18" s="35" customFormat="1" ht="15.6" customHeight="1" x14ac:dyDescent="0.25">
      <c r="B34" s="108"/>
      <c r="D34" s="289" t="s">
        <v>63</v>
      </c>
      <c r="E34" s="35" t="s">
        <v>45</v>
      </c>
      <c r="F34" s="160" t="s">
        <v>0</v>
      </c>
      <c r="H34" s="48"/>
      <c r="I34" s="122"/>
      <c r="J34" s="124"/>
      <c r="K34" s="156"/>
      <c r="L34" s="157"/>
      <c r="M34" s="124"/>
    </row>
    <row r="35" spans="1:18" s="35" customFormat="1" ht="15.6" customHeight="1" x14ac:dyDescent="0.25">
      <c r="B35" s="108"/>
      <c r="D35" s="289"/>
      <c r="E35" s="35" t="s">
        <v>44</v>
      </c>
      <c r="F35" s="160" t="s">
        <v>0</v>
      </c>
      <c r="H35" s="48"/>
      <c r="I35" s="122"/>
      <c r="J35" s="124"/>
      <c r="K35" s="156"/>
      <c r="L35" s="157"/>
      <c r="M35" s="124"/>
    </row>
    <row r="36" spans="1:18" s="35" customFormat="1" ht="15.6" customHeight="1" x14ac:dyDescent="0.25">
      <c r="B36" s="108"/>
      <c r="D36" s="130"/>
      <c r="F36" s="158"/>
      <c r="H36" s="48"/>
      <c r="I36" s="122"/>
      <c r="J36" s="124"/>
      <c r="K36" s="156"/>
      <c r="L36" s="157"/>
      <c r="M36" s="124"/>
    </row>
    <row r="37" spans="1:18" s="122" customFormat="1" ht="15.6" customHeight="1" x14ac:dyDescent="0.25">
      <c r="A37" s="107"/>
      <c r="B37" s="108"/>
      <c r="C37" s="35"/>
      <c r="D37" s="284" t="s">
        <v>12</v>
      </c>
      <c r="E37" s="284"/>
      <c r="F37" s="284"/>
      <c r="G37" s="284"/>
      <c r="H37" s="284"/>
      <c r="I37" s="284"/>
      <c r="J37" s="284"/>
      <c r="K37" s="156"/>
      <c r="L37" s="157"/>
      <c r="M37" s="124"/>
      <c r="N37" s="124"/>
      <c r="O37" s="124"/>
      <c r="R37" s="124"/>
    </row>
    <row r="38" spans="1:18" s="122" customFormat="1" ht="18.75" customHeight="1" x14ac:dyDescent="0.25">
      <c r="A38" s="107"/>
      <c r="B38" s="108"/>
      <c r="C38" s="35"/>
      <c r="D38" s="279" t="s">
        <v>92</v>
      </c>
      <c r="E38" s="279"/>
      <c r="F38" s="279"/>
      <c r="G38" s="279"/>
      <c r="H38" s="279"/>
      <c r="I38" s="279"/>
      <c r="J38" s="279"/>
      <c r="K38" s="124"/>
      <c r="L38" s="143"/>
      <c r="N38" s="124"/>
      <c r="O38" s="124"/>
      <c r="R38" s="124"/>
    </row>
    <row r="39" spans="1:18" s="122" customFormat="1" ht="15.6" customHeight="1" x14ac:dyDescent="0.25">
      <c r="A39" s="107"/>
      <c r="B39" s="108"/>
      <c r="C39" s="35"/>
      <c r="D39" s="285"/>
      <c r="E39" s="285"/>
      <c r="F39" s="285"/>
      <c r="G39" s="285"/>
      <c r="H39" s="285"/>
      <c r="I39" s="285"/>
      <c r="J39" s="285"/>
      <c r="K39" s="35"/>
      <c r="L39" s="143"/>
      <c r="N39" s="124"/>
      <c r="O39" s="124"/>
      <c r="R39" s="124"/>
    </row>
    <row r="40" spans="1:18" s="35" customFormat="1" ht="15.6" customHeight="1" x14ac:dyDescent="0.25">
      <c r="B40" s="139"/>
      <c r="D40" s="285"/>
      <c r="E40" s="285"/>
      <c r="F40" s="285"/>
      <c r="G40" s="285"/>
      <c r="H40" s="285"/>
      <c r="I40" s="285"/>
      <c r="J40" s="285"/>
      <c r="L40" s="143"/>
    </row>
    <row r="41" spans="1:18" s="35" customFormat="1" ht="15.6" customHeight="1" x14ac:dyDescent="0.25">
      <c r="B41" s="139"/>
      <c r="D41" s="286" t="s">
        <v>81</v>
      </c>
      <c r="E41" s="161" t="s">
        <v>0</v>
      </c>
      <c r="F41" s="162" t="s">
        <v>0</v>
      </c>
      <c r="G41" s="163"/>
      <c r="H41" s="44"/>
      <c r="I41" s="44"/>
      <c r="J41" s="44"/>
      <c r="L41" s="143"/>
    </row>
    <row r="42" spans="1:18" s="35" customFormat="1" ht="15.6" customHeight="1" x14ac:dyDescent="0.25">
      <c r="B42" s="139"/>
      <c r="D42" s="286"/>
      <c r="E42" s="164" t="s">
        <v>0</v>
      </c>
      <c r="F42" s="165" t="s">
        <v>0</v>
      </c>
      <c r="G42" s="44"/>
      <c r="H42" s="44"/>
      <c r="I42" s="44"/>
      <c r="J42" s="44"/>
      <c r="L42" s="143"/>
    </row>
    <row r="43" spans="1:18" s="35" customFormat="1" ht="15.6" customHeight="1" x14ac:dyDescent="0.25">
      <c r="B43" s="139"/>
      <c r="D43" s="44"/>
      <c r="E43" s="44"/>
      <c r="F43" s="44"/>
      <c r="G43" s="44"/>
      <c r="H43" s="44"/>
      <c r="I43" s="44"/>
      <c r="J43" s="44"/>
      <c r="L43" s="143"/>
    </row>
    <row r="44" spans="1:18" s="35" customFormat="1" ht="15.6" customHeight="1" x14ac:dyDescent="0.25">
      <c r="B44" s="139"/>
      <c r="D44" s="48" t="s">
        <v>82</v>
      </c>
      <c r="E44" s="166"/>
      <c r="F44" s="166"/>
      <c r="G44" s="166"/>
      <c r="H44" s="44"/>
      <c r="I44" s="44"/>
      <c r="J44" s="44"/>
      <c r="L44" s="143"/>
    </row>
    <row r="45" spans="1:18" s="35" customFormat="1" ht="15.6" customHeight="1" x14ac:dyDescent="0.25">
      <c r="B45" s="139"/>
      <c r="D45" s="281" t="s">
        <v>45</v>
      </c>
      <c r="E45" s="48" t="s">
        <v>61</v>
      </c>
      <c r="F45" s="167" t="s">
        <v>0</v>
      </c>
      <c r="G45" s="130"/>
      <c r="H45" s="44"/>
      <c r="I45" s="44"/>
      <c r="J45" s="44"/>
      <c r="L45" s="143"/>
    </row>
    <row r="46" spans="1:18" s="35" customFormat="1" ht="15.6" customHeight="1" x14ac:dyDescent="0.25">
      <c r="B46" s="139"/>
      <c r="D46" s="281"/>
      <c r="E46" s="124" t="s">
        <v>60</v>
      </c>
      <c r="F46" s="167" t="s">
        <v>0</v>
      </c>
      <c r="H46" s="44"/>
      <c r="I46" s="44"/>
      <c r="J46" s="44"/>
      <c r="L46" s="143"/>
    </row>
    <row r="47" spans="1:18" s="35" customFormat="1" ht="15.6" customHeight="1" x14ac:dyDescent="0.25">
      <c r="B47" s="139"/>
      <c r="D47" s="281"/>
      <c r="E47" s="124" t="s">
        <v>59</v>
      </c>
      <c r="F47" s="167" t="s">
        <v>0</v>
      </c>
      <c r="H47" s="44"/>
      <c r="I47" s="44"/>
      <c r="J47" s="44"/>
      <c r="L47" s="143"/>
    </row>
    <row r="48" spans="1:18" s="35" customFormat="1" ht="15.6" customHeight="1" x14ac:dyDescent="0.25">
      <c r="B48" s="139"/>
      <c r="D48" s="48"/>
      <c r="E48" s="122"/>
      <c r="F48" s="122"/>
      <c r="G48" s="124"/>
      <c r="H48" s="44"/>
      <c r="I48" s="44"/>
      <c r="J48" s="44"/>
      <c r="L48" s="143"/>
    </row>
    <row r="49" spans="1:18" s="35" customFormat="1" ht="15.6" customHeight="1" x14ac:dyDescent="0.25">
      <c r="B49" s="139"/>
      <c r="D49" s="281" t="s">
        <v>44</v>
      </c>
      <c r="E49" s="166" t="s">
        <v>61</v>
      </c>
      <c r="F49" s="167" t="s">
        <v>0</v>
      </c>
      <c r="G49" s="166"/>
      <c r="H49" s="44"/>
      <c r="I49" s="44"/>
      <c r="J49" s="44"/>
      <c r="L49" s="143"/>
    </row>
    <row r="50" spans="1:18" s="35" customFormat="1" ht="15.6" customHeight="1" x14ac:dyDescent="0.25">
      <c r="B50" s="139"/>
      <c r="D50" s="281"/>
      <c r="E50" s="122" t="s">
        <v>60</v>
      </c>
      <c r="F50" s="167" t="s">
        <v>0</v>
      </c>
      <c r="G50" s="130"/>
      <c r="H50" s="44"/>
      <c r="I50" s="44"/>
      <c r="J50" s="44"/>
      <c r="L50" s="143"/>
    </row>
    <row r="51" spans="1:18" s="35" customFormat="1" ht="15.6" customHeight="1" x14ac:dyDescent="0.25">
      <c r="B51" s="139"/>
      <c r="D51" s="281"/>
      <c r="E51" s="124" t="s">
        <v>59</v>
      </c>
      <c r="F51" s="167" t="s">
        <v>0</v>
      </c>
      <c r="H51" s="44"/>
      <c r="I51" s="44"/>
      <c r="J51" s="44"/>
      <c r="L51" s="143"/>
    </row>
    <row r="52" spans="1:18" s="35" customFormat="1" ht="15.6" customHeight="1" x14ac:dyDescent="0.25">
      <c r="B52" s="139"/>
      <c r="D52" s="44"/>
      <c r="E52" s="44"/>
      <c r="F52" s="44"/>
      <c r="G52" s="44"/>
      <c r="H52" s="44"/>
      <c r="I52" s="44"/>
      <c r="J52" s="44"/>
      <c r="L52" s="143"/>
    </row>
    <row r="53" spans="1:18" s="35" customFormat="1" ht="15.6" customHeight="1" x14ac:dyDescent="0.25">
      <c r="B53" s="139"/>
      <c r="D53" s="130"/>
      <c r="E53" s="124" t="s">
        <v>45</v>
      </c>
      <c r="F53" s="124" t="s">
        <v>44</v>
      </c>
      <c r="H53" s="124"/>
      <c r="I53" s="122"/>
      <c r="J53" s="124"/>
      <c r="K53" s="124"/>
      <c r="L53" s="143"/>
    </row>
    <row r="54" spans="1:18" s="122" customFormat="1" ht="15.6" customHeight="1" x14ac:dyDescent="0.25">
      <c r="A54" s="107"/>
      <c r="B54" s="108"/>
      <c r="C54" s="35"/>
      <c r="D54" s="278" t="s">
        <v>83</v>
      </c>
      <c r="E54" s="282" t="s">
        <v>0</v>
      </c>
      <c r="F54" s="282" t="s">
        <v>0</v>
      </c>
      <c r="G54" s="168"/>
      <c r="I54" s="128"/>
      <c r="J54" s="128"/>
      <c r="K54" s="124"/>
      <c r="L54" s="143"/>
      <c r="N54" s="124"/>
      <c r="O54" s="124"/>
      <c r="R54" s="124"/>
    </row>
    <row r="55" spans="1:18" s="122" customFormat="1" ht="15.6" customHeight="1" x14ac:dyDescent="0.25">
      <c r="A55" s="107"/>
      <c r="B55" s="108"/>
      <c r="C55" s="35"/>
      <c r="D55" s="278"/>
      <c r="E55" s="283"/>
      <c r="F55" s="283"/>
      <c r="G55" s="124"/>
      <c r="I55" s="128"/>
      <c r="J55" s="128"/>
      <c r="K55" s="124"/>
      <c r="L55" s="143"/>
      <c r="N55" s="124"/>
      <c r="O55" s="124"/>
      <c r="R55" s="124"/>
    </row>
    <row r="56" spans="1:18" s="35" customFormat="1" ht="15.6" customHeight="1" x14ac:dyDescent="0.25">
      <c r="B56" s="139"/>
      <c r="D56" s="278" t="s">
        <v>86</v>
      </c>
      <c r="E56" s="276" t="s">
        <v>0</v>
      </c>
      <c r="F56" s="276" t="s">
        <v>0</v>
      </c>
      <c r="G56" s="143"/>
    </row>
    <row r="57" spans="1:18" s="122" customFormat="1" ht="15.6" customHeight="1" x14ac:dyDescent="0.25">
      <c r="A57" s="107"/>
      <c r="B57" s="108"/>
      <c r="C57" s="35"/>
      <c r="D57" s="278"/>
      <c r="E57" s="277"/>
      <c r="F57" s="277"/>
      <c r="G57" s="143"/>
      <c r="H57" s="35"/>
      <c r="I57" s="124"/>
      <c r="J57" s="124"/>
      <c r="M57" s="124"/>
    </row>
    <row r="58" spans="1:18" s="122" customFormat="1" ht="15.6" customHeight="1" x14ac:dyDescent="0.25">
      <c r="A58" s="107"/>
      <c r="B58" s="108"/>
      <c r="C58" s="35"/>
      <c r="D58" s="30"/>
      <c r="G58" s="35"/>
      <c r="I58" s="128"/>
      <c r="J58" s="128"/>
      <c r="K58" s="124"/>
      <c r="L58" s="143"/>
      <c r="M58" s="35"/>
      <c r="N58" s="124"/>
      <c r="O58" s="124"/>
      <c r="R58" s="124"/>
    </row>
    <row r="59" spans="1:18" s="122" customFormat="1" ht="15.6" customHeight="1" x14ac:dyDescent="0.25">
      <c r="A59" s="107"/>
      <c r="B59" s="108"/>
      <c r="C59" s="35"/>
      <c r="D59" s="281" t="s">
        <v>57</v>
      </c>
      <c r="E59" s="171" t="s">
        <v>54</v>
      </c>
      <c r="F59" s="167" t="s">
        <v>0</v>
      </c>
      <c r="G59" s="169"/>
      <c r="H59" s="124"/>
      <c r="J59" s="124"/>
      <c r="K59" s="124"/>
      <c r="L59" s="143"/>
      <c r="M59" s="35"/>
      <c r="N59" s="124"/>
      <c r="O59" s="124"/>
      <c r="R59" s="124"/>
    </row>
    <row r="60" spans="1:18" s="122" customFormat="1" ht="15.6" customHeight="1" x14ac:dyDescent="0.25">
      <c r="A60" s="107"/>
      <c r="B60" s="108"/>
      <c r="C60" s="35"/>
      <c r="D60" s="281"/>
      <c r="E60" s="35" t="s">
        <v>53</v>
      </c>
      <c r="F60" s="167" t="s">
        <v>0</v>
      </c>
      <c r="G60" s="35"/>
      <c r="H60" s="124"/>
      <c r="J60" s="124"/>
      <c r="K60" s="124"/>
      <c r="L60" s="143"/>
      <c r="M60" s="35"/>
      <c r="N60" s="124"/>
      <c r="O60" s="124"/>
      <c r="R60" s="124"/>
    </row>
    <row r="61" spans="1:18" s="122" customFormat="1" ht="15.6" customHeight="1" x14ac:dyDescent="0.25">
      <c r="A61" s="107"/>
      <c r="B61" s="108"/>
      <c r="C61" s="35"/>
      <c r="D61" s="101"/>
      <c r="E61" s="130"/>
      <c r="F61" s="130"/>
      <c r="G61" s="130"/>
      <c r="H61" s="124"/>
      <c r="J61" s="124"/>
      <c r="K61" s="124"/>
      <c r="L61" s="143"/>
      <c r="M61" s="35"/>
      <c r="N61" s="124"/>
      <c r="O61" s="124"/>
      <c r="R61" s="124"/>
    </row>
    <row r="62" spans="1:18" s="122" customFormat="1" ht="15.6" customHeight="1" x14ac:dyDescent="0.25">
      <c r="B62" s="108"/>
      <c r="C62" s="35"/>
      <c r="D62" s="260" t="s">
        <v>19</v>
      </c>
      <c r="E62" s="260"/>
      <c r="F62" s="260"/>
      <c r="G62" s="260"/>
      <c r="H62" s="260"/>
      <c r="I62" s="260"/>
      <c r="J62" s="260"/>
      <c r="K62" s="124"/>
      <c r="L62" s="143"/>
      <c r="N62" s="124"/>
      <c r="O62" s="124"/>
      <c r="R62" s="124"/>
    </row>
    <row r="63" spans="1:18" s="122" customFormat="1" ht="15.6" customHeight="1" x14ac:dyDescent="0.25">
      <c r="B63" s="108"/>
      <c r="C63" s="35"/>
      <c r="D63" s="279" t="s">
        <v>85</v>
      </c>
      <c r="E63" s="279"/>
      <c r="F63" s="279"/>
      <c r="G63" s="279"/>
      <c r="H63" s="279"/>
      <c r="I63" s="279"/>
      <c r="J63" s="279"/>
      <c r="K63" s="124"/>
      <c r="L63" s="143"/>
      <c r="N63" s="124"/>
      <c r="O63" s="124"/>
      <c r="R63" s="124"/>
    </row>
    <row r="64" spans="1:18" s="35" customFormat="1" ht="15.6" customHeight="1" x14ac:dyDescent="0.25">
      <c r="B64" s="108"/>
      <c r="D64" s="280"/>
      <c r="E64" s="280"/>
      <c r="F64" s="280"/>
      <c r="G64" s="280"/>
      <c r="H64" s="280"/>
      <c r="I64" s="280"/>
      <c r="J64" s="280"/>
      <c r="K64" s="124"/>
      <c r="L64" s="143"/>
    </row>
    <row r="65" spans="2:18" s="122" customFormat="1" ht="15.6" customHeight="1" x14ac:dyDescent="0.25">
      <c r="B65" s="108"/>
      <c r="C65" s="35"/>
      <c r="D65" s="261"/>
      <c r="E65" s="261"/>
      <c r="F65" s="261"/>
      <c r="G65" s="261"/>
      <c r="H65" s="261"/>
      <c r="I65" s="261"/>
      <c r="J65" s="261"/>
      <c r="K65" s="124"/>
      <c r="L65" s="143"/>
      <c r="N65" s="124"/>
      <c r="O65" s="124"/>
      <c r="R65" s="124"/>
    </row>
    <row r="66" spans="2:18" s="122" customFormat="1" ht="6" customHeight="1" x14ac:dyDescent="0.25">
      <c r="B66" s="108"/>
      <c r="C66" s="35"/>
      <c r="D66" s="130"/>
      <c r="E66" s="130"/>
      <c r="F66" s="130"/>
      <c r="G66" s="130"/>
      <c r="H66" s="124"/>
      <c r="I66" s="124"/>
      <c r="J66" s="124"/>
      <c r="K66" s="124"/>
      <c r="L66" s="143"/>
      <c r="N66" s="124"/>
      <c r="O66" s="124"/>
      <c r="R66" s="124"/>
    </row>
    <row r="67" spans="2:18" s="122" customFormat="1" ht="15.6" customHeight="1" x14ac:dyDescent="0.25">
      <c r="B67" s="108"/>
      <c r="C67" s="35"/>
      <c r="D67" s="281" t="s">
        <v>56</v>
      </c>
      <c r="E67" s="171" t="s">
        <v>54</v>
      </c>
      <c r="F67" s="167" t="s">
        <v>0</v>
      </c>
      <c r="G67" s="130"/>
      <c r="H67" s="124"/>
      <c r="I67" s="124"/>
      <c r="J67" s="124"/>
      <c r="K67" s="124"/>
      <c r="L67" s="143"/>
      <c r="N67" s="124"/>
      <c r="O67" s="124"/>
      <c r="R67" s="124"/>
    </row>
    <row r="68" spans="2:18" s="122" customFormat="1" ht="15.6" customHeight="1" x14ac:dyDescent="0.25">
      <c r="B68" s="108"/>
      <c r="C68" s="35"/>
      <c r="D68" s="281"/>
      <c r="E68" s="35" t="s">
        <v>53</v>
      </c>
      <c r="F68" s="167" t="s">
        <v>0</v>
      </c>
      <c r="G68" s="130"/>
      <c r="H68" s="124"/>
      <c r="I68" s="124"/>
      <c r="J68" s="124"/>
      <c r="K68" s="124"/>
      <c r="L68" s="143"/>
      <c r="N68" s="124"/>
      <c r="O68" s="124"/>
      <c r="R68" s="124"/>
    </row>
    <row r="69" spans="2:18" s="122" customFormat="1" ht="15.6" customHeight="1" x14ac:dyDescent="0.25">
      <c r="B69" s="108"/>
      <c r="C69" s="35"/>
      <c r="D69" s="130"/>
      <c r="E69" s="130"/>
      <c r="F69" s="130"/>
      <c r="G69" s="168"/>
      <c r="H69" s="124"/>
      <c r="I69" s="124"/>
      <c r="J69" s="124"/>
      <c r="K69" s="124"/>
      <c r="L69" s="143"/>
      <c r="N69" s="124"/>
      <c r="O69" s="124"/>
      <c r="R69" s="124"/>
    </row>
    <row r="70" spans="2:18" s="35" customFormat="1" ht="15.6" customHeight="1" x14ac:dyDescent="0.25">
      <c r="B70" s="139"/>
      <c r="D70" s="281" t="s">
        <v>55</v>
      </c>
      <c r="E70" s="171" t="s">
        <v>54</v>
      </c>
      <c r="F70" s="167" t="s">
        <v>0</v>
      </c>
      <c r="G70" s="122"/>
      <c r="H70" s="122"/>
      <c r="I70" s="124"/>
      <c r="J70" s="124"/>
      <c r="L70" s="143"/>
    </row>
    <row r="71" spans="2:18" s="35" customFormat="1" ht="15.6" customHeight="1" x14ac:dyDescent="0.25">
      <c r="B71" s="139"/>
      <c r="D71" s="281"/>
      <c r="E71" s="35" t="s">
        <v>53</v>
      </c>
      <c r="F71" s="167" t="s">
        <v>0</v>
      </c>
      <c r="G71" s="130"/>
      <c r="H71" s="124"/>
      <c r="I71" s="124"/>
      <c r="J71" s="124"/>
      <c r="L71" s="143"/>
    </row>
    <row r="72" spans="2:18" s="122" customFormat="1" ht="15.6" customHeight="1" x14ac:dyDescent="0.25">
      <c r="B72" s="108"/>
      <c r="C72" s="35"/>
      <c r="D72" s="130"/>
      <c r="E72" s="130"/>
      <c r="F72" s="130"/>
      <c r="G72" s="130"/>
      <c r="H72" s="124"/>
      <c r="I72" s="124"/>
      <c r="J72" s="124"/>
      <c r="K72" s="124"/>
      <c r="L72" s="143"/>
      <c r="N72" s="124"/>
      <c r="O72" s="124"/>
      <c r="R72" s="124"/>
    </row>
    <row r="73" spans="2:18" s="122" customFormat="1" ht="15.6" customHeight="1" x14ac:dyDescent="0.25">
      <c r="B73" s="108"/>
      <c r="C73" s="35"/>
      <c r="D73" s="172" t="s">
        <v>84</v>
      </c>
      <c r="E73" s="130"/>
      <c r="G73" s="130"/>
      <c r="H73" s="143"/>
      <c r="I73" s="35"/>
      <c r="J73" s="35"/>
      <c r="K73" s="124"/>
      <c r="L73" s="143"/>
      <c r="N73" s="124"/>
      <c r="O73" s="124"/>
      <c r="R73" s="124"/>
    </row>
    <row r="74" spans="2:18" s="35" customFormat="1" ht="15.6" customHeight="1" x14ac:dyDescent="0.25">
      <c r="B74" s="139"/>
      <c r="D74" s="130"/>
      <c r="E74" s="130"/>
      <c r="F74" s="130"/>
      <c r="G74" s="130"/>
      <c r="H74" s="143"/>
      <c r="K74" s="124"/>
      <c r="L74" s="143"/>
    </row>
    <row r="75" spans="2:18" s="35" customFormat="1" ht="15.6" customHeight="1" x14ac:dyDescent="0.25">
      <c r="B75" s="139"/>
      <c r="D75" s="130"/>
      <c r="E75" s="130"/>
      <c r="F75" s="130"/>
      <c r="G75" s="130"/>
      <c r="H75" s="143"/>
      <c r="K75" s="124"/>
      <c r="L75" s="143"/>
    </row>
    <row r="76" spans="2:18" s="122" customFormat="1" ht="15.6" customHeight="1" x14ac:dyDescent="0.25">
      <c r="B76" s="108"/>
      <c r="C76" s="35"/>
      <c r="D76" s="48" t="s">
        <v>45</v>
      </c>
      <c r="E76" s="124"/>
      <c r="F76" s="167" t="s">
        <v>0</v>
      </c>
      <c r="G76" s="35"/>
      <c r="H76" s="124"/>
      <c r="I76" s="30"/>
      <c r="J76" s="30"/>
      <c r="K76" s="35"/>
      <c r="L76" s="143"/>
      <c r="N76" s="124"/>
      <c r="O76" s="124"/>
      <c r="R76" s="124"/>
    </row>
    <row r="77" spans="2:18" s="122" customFormat="1" ht="15.6" customHeight="1" x14ac:dyDescent="0.25">
      <c r="B77" s="108"/>
      <c r="C77" s="35"/>
      <c r="D77" s="48" t="s">
        <v>44</v>
      </c>
      <c r="F77" s="167" t="s">
        <v>0</v>
      </c>
      <c r="G77" s="124"/>
      <c r="H77" s="172"/>
      <c r="I77" s="30"/>
      <c r="J77" s="30"/>
      <c r="K77" s="35"/>
      <c r="L77" s="143"/>
      <c r="N77" s="124"/>
      <c r="O77" s="124"/>
      <c r="R77" s="124"/>
    </row>
    <row r="78" spans="2:18" s="122" customFormat="1" ht="15.6" customHeight="1" x14ac:dyDescent="0.25">
      <c r="B78" s="108"/>
      <c r="C78" s="35"/>
      <c r="D78" s="130"/>
      <c r="F78" s="124"/>
      <c r="G78" s="124"/>
      <c r="H78" s="124"/>
      <c r="I78" s="281"/>
      <c r="K78" s="35"/>
      <c r="L78" s="143"/>
      <c r="N78" s="124"/>
      <c r="O78" s="124"/>
      <c r="R78" s="124"/>
    </row>
    <row r="79" spans="2:18" s="35" customFormat="1" ht="15.6" customHeight="1" x14ac:dyDescent="0.25">
      <c r="B79" s="108"/>
      <c r="D79" s="48" t="s">
        <v>52</v>
      </c>
      <c r="E79" s="122"/>
      <c r="F79" s="124"/>
      <c r="G79" s="124"/>
      <c r="H79" s="124"/>
      <c r="I79" s="281"/>
      <c r="J79" s="122"/>
      <c r="K79" s="30"/>
      <c r="L79" s="30"/>
    </row>
    <row r="80" spans="2:18" s="35" customFormat="1" ht="15.6" customHeight="1" x14ac:dyDescent="0.25">
      <c r="B80" s="108"/>
      <c r="D80" s="130"/>
      <c r="E80" s="122"/>
      <c r="F80" s="173" t="s">
        <v>0</v>
      </c>
      <c r="G80" s="124"/>
      <c r="H80" s="124"/>
      <c r="I80" s="48"/>
      <c r="J80" s="122"/>
      <c r="K80" s="30"/>
      <c r="L80" s="30"/>
    </row>
    <row r="81" spans="2:18" s="35" customFormat="1" ht="15.6" customHeight="1" x14ac:dyDescent="0.25">
      <c r="B81" s="108"/>
      <c r="D81" s="174"/>
      <c r="E81" s="174"/>
      <c r="F81" s="174"/>
      <c r="G81" s="174"/>
      <c r="H81" s="174"/>
      <c r="I81" s="174"/>
      <c r="J81" s="174"/>
      <c r="K81" s="30"/>
      <c r="L81" s="124"/>
    </row>
    <row r="82" spans="2:18" s="35" customFormat="1" ht="15.6" customHeight="1" x14ac:dyDescent="0.25">
      <c r="B82" s="108"/>
      <c r="D82" s="174"/>
      <c r="E82" s="174"/>
      <c r="F82" s="174"/>
      <c r="G82" s="174"/>
      <c r="H82" s="174"/>
      <c r="I82" s="174"/>
      <c r="J82" s="174"/>
      <c r="K82" s="256"/>
      <c r="L82" s="124"/>
    </row>
    <row r="83" spans="2:18" s="35" customFormat="1" ht="15.6" customHeight="1" x14ac:dyDescent="0.25">
      <c r="B83" s="108"/>
      <c r="D83" s="262" t="s">
        <v>87</v>
      </c>
      <c r="E83" s="262"/>
      <c r="F83" s="262"/>
      <c r="G83" s="262"/>
      <c r="H83" s="262"/>
      <c r="I83" s="262"/>
      <c r="J83" s="262"/>
      <c r="K83" s="30"/>
      <c r="L83" s="124"/>
    </row>
    <row r="84" spans="2:18" s="35" customFormat="1" ht="15.6" customHeight="1" x14ac:dyDescent="0.25">
      <c r="B84" s="108"/>
      <c r="D84" s="130"/>
      <c r="E84" s="122"/>
      <c r="F84" s="170" t="s">
        <v>0</v>
      </c>
      <c r="G84" s="124"/>
      <c r="H84" s="124"/>
      <c r="I84" s="122"/>
      <c r="J84" s="124"/>
      <c r="K84" s="30"/>
      <c r="L84" s="124"/>
    </row>
    <row r="85" spans="2:18" s="35" customFormat="1" ht="15.6" customHeight="1" x14ac:dyDescent="0.25">
      <c r="B85" s="108"/>
      <c r="D85" s="48"/>
      <c r="E85" s="48"/>
      <c r="F85" s="48"/>
      <c r="G85" s="48"/>
      <c r="H85" s="48"/>
      <c r="I85" s="48"/>
      <c r="J85" s="48"/>
      <c r="K85" s="30"/>
      <c r="L85" s="122"/>
    </row>
    <row r="86" spans="2:18" s="35" customFormat="1" ht="15.6" customHeight="1" x14ac:dyDescent="0.25">
      <c r="B86" s="108"/>
      <c r="D86" s="263"/>
      <c r="E86" s="263"/>
      <c r="F86" s="263"/>
      <c r="G86" s="263"/>
      <c r="H86" s="263"/>
      <c r="I86" s="263"/>
      <c r="J86" s="263"/>
      <c r="K86" s="256"/>
      <c r="L86" s="122"/>
    </row>
    <row r="87" spans="2:18" s="35" customFormat="1" ht="15.6" customHeight="1" x14ac:dyDescent="0.25">
      <c r="B87" s="108"/>
      <c r="D87" s="260" t="s">
        <v>51</v>
      </c>
      <c r="E87" s="260"/>
      <c r="F87" s="260"/>
      <c r="G87" s="260"/>
      <c r="H87" s="260"/>
      <c r="I87" s="260"/>
      <c r="J87" s="260"/>
      <c r="K87" s="30"/>
      <c r="L87" s="143"/>
    </row>
    <row r="88" spans="2:18" s="35" customFormat="1" ht="15.6" customHeight="1" x14ac:dyDescent="0.25">
      <c r="B88" s="108"/>
      <c r="D88" s="279" t="s">
        <v>88</v>
      </c>
      <c r="E88" s="279"/>
      <c r="F88" s="279"/>
      <c r="G88" s="279"/>
      <c r="H88" s="279"/>
      <c r="I88" s="279"/>
      <c r="J88" s="279"/>
      <c r="K88" s="124"/>
      <c r="L88" s="143"/>
    </row>
    <row r="89" spans="2:18" s="122" customFormat="1" ht="15.6" customHeight="1" x14ac:dyDescent="0.25">
      <c r="B89" s="108"/>
      <c r="C89" s="35"/>
      <c r="D89" s="280"/>
      <c r="E89" s="280"/>
      <c r="F89" s="280"/>
      <c r="G89" s="280"/>
      <c r="H89" s="280"/>
      <c r="I89" s="280"/>
      <c r="J89" s="280"/>
      <c r="K89" s="35"/>
      <c r="L89" s="143"/>
      <c r="N89" s="124"/>
      <c r="O89" s="124"/>
      <c r="R89" s="124"/>
    </row>
    <row r="90" spans="2:18" s="122" customFormat="1" ht="15.6" customHeight="1" x14ac:dyDescent="0.25">
      <c r="B90" s="108"/>
      <c r="C90" s="35"/>
      <c r="D90" s="31"/>
      <c r="E90" s="31"/>
      <c r="F90" s="31"/>
      <c r="G90" s="31"/>
      <c r="H90" s="31"/>
      <c r="I90" s="31"/>
      <c r="J90" s="31"/>
      <c r="K90" s="35"/>
      <c r="L90" s="143"/>
      <c r="N90" s="124"/>
      <c r="O90" s="124"/>
      <c r="R90" s="124"/>
    </row>
    <row r="91" spans="2:18" s="122" customFormat="1" ht="18.75" customHeight="1" x14ac:dyDescent="0.25">
      <c r="B91" s="108"/>
      <c r="C91" s="35"/>
      <c r="D91" s="44"/>
      <c r="E91" s="44"/>
      <c r="F91" s="44"/>
      <c r="G91" s="44"/>
      <c r="H91" s="35"/>
      <c r="I91" s="44"/>
      <c r="J91" s="44"/>
      <c r="K91" s="35"/>
      <c r="L91" s="143"/>
      <c r="N91" s="124"/>
      <c r="O91" s="124"/>
      <c r="R91" s="124"/>
    </row>
    <row r="92" spans="2:18" s="122" customFormat="1" ht="18.75" customHeight="1" x14ac:dyDescent="0.25">
      <c r="B92" s="108"/>
      <c r="C92" s="35"/>
      <c r="D92" s="48" t="s">
        <v>50</v>
      </c>
      <c r="E92" s="130"/>
      <c r="F92" s="175" t="s">
        <v>0</v>
      </c>
      <c r="G92" s="176" t="s">
        <v>0</v>
      </c>
      <c r="I92" s="35"/>
      <c r="J92" s="35"/>
      <c r="K92" s="35"/>
      <c r="L92" s="143"/>
      <c r="N92" s="124"/>
      <c r="O92" s="124"/>
      <c r="R92" s="124"/>
    </row>
    <row r="93" spans="2:18" s="122" customFormat="1" ht="18.75" customHeight="1" x14ac:dyDescent="0.25">
      <c r="B93" s="108"/>
      <c r="C93" s="35"/>
      <c r="D93" s="48" t="s">
        <v>48</v>
      </c>
      <c r="E93" s="124"/>
      <c r="F93" s="175" t="s">
        <v>0</v>
      </c>
      <c r="G93" s="176" t="s">
        <v>0</v>
      </c>
      <c r="H93" s="35"/>
      <c r="J93" s="124"/>
      <c r="K93" s="35"/>
      <c r="L93" s="143"/>
      <c r="N93" s="124"/>
      <c r="O93" s="124"/>
      <c r="R93" s="124"/>
    </row>
    <row r="94" spans="2:18" s="122" customFormat="1" ht="15.6" customHeight="1" x14ac:dyDescent="0.25">
      <c r="B94" s="108"/>
      <c r="C94" s="35"/>
      <c r="D94" s="130"/>
      <c r="G94" s="124"/>
      <c r="H94" s="124"/>
      <c r="J94" s="124"/>
      <c r="K94" s="35"/>
      <c r="L94" s="143"/>
      <c r="N94" s="124"/>
      <c r="O94" s="124"/>
      <c r="R94" s="124"/>
    </row>
    <row r="95" spans="2:18" s="122" customFormat="1" ht="15.6" customHeight="1" x14ac:dyDescent="0.25">
      <c r="B95" s="108"/>
      <c r="C95" s="35"/>
      <c r="D95" s="281" t="s">
        <v>99</v>
      </c>
      <c r="E95" s="281"/>
      <c r="F95" s="281"/>
      <c r="G95" s="281"/>
      <c r="H95" s="281"/>
      <c r="I95" s="281"/>
      <c r="J95" s="281"/>
      <c r="K95" s="35"/>
      <c r="L95" s="143"/>
      <c r="N95" s="124"/>
      <c r="O95" s="124"/>
      <c r="R95" s="124"/>
    </row>
    <row r="96" spans="2:18" s="35" customFormat="1" ht="15.6" customHeight="1" x14ac:dyDescent="0.25">
      <c r="B96" s="108"/>
      <c r="D96" s="281"/>
      <c r="E96" s="281"/>
      <c r="F96" s="281"/>
      <c r="G96" s="281"/>
      <c r="H96" s="281"/>
      <c r="I96" s="281"/>
      <c r="J96" s="281"/>
      <c r="K96" s="124"/>
      <c r="L96" s="143"/>
    </row>
    <row r="97" spans="2:12" s="35" customFormat="1" ht="15.6" customHeight="1" x14ac:dyDescent="0.25">
      <c r="B97" s="108"/>
      <c r="D97" s="30"/>
      <c r="E97" s="30"/>
      <c r="F97" s="30"/>
      <c r="G97" s="30"/>
      <c r="H97" s="30"/>
      <c r="I97" s="30"/>
      <c r="J97" s="30"/>
      <c r="K97" s="124"/>
      <c r="L97" s="143"/>
    </row>
    <row r="98" spans="2:12" s="35" customFormat="1" ht="15.6" customHeight="1" x14ac:dyDescent="0.25">
      <c r="B98" s="108"/>
      <c r="D98" s="30"/>
      <c r="E98" s="30"/>
      <c r="F98" s="30"/>
      <c r="G98" s="30"/>
      <c r="H98" s="30"/>
      <c r="I98" s="30"/>
      <c r="J98" s="30"/>
      <c r="K98" s="124"/>
      <c r="L98" s="143"/>
    </row>
    <row r="99" spans="2:12" s="35" customFormat="1" ht="15.6" customHeight="1" x14ac:dyDescent="0.25">
      <c r="B99" s="108"/>
      <c r="D99" s="281" t="s">
        <v>45</v>
      </c>
      <c r="E99" s="122"/>
      <c r="F99" s="167" t="s">
        <v>0</v>
      </c>
      <c r="G99" s="124"/>
      <c r="H99" s="124"/>
      <c r="I99" s="122"/>
      <c r="J99" s="124"/>
      <c r="K99" s="124"/>
      <c r="L99" s="143"/>
    </row>
    <row r="100" spans="2:12" s="35" customFormat="1" ht="15.6" customHeight="1" x14ac:dyDescent="0.25">
      <c r="B100" s="108"/>
      <c r="D100" s="281"/>
      <c r="E100" s="122"/>
      <c r="F100" s="167" t="s">
        <v>0</v>
      </c>
      <c r="G100" s="124"/>
      <c r="H100" s="124"/>
      <c r="I100" s="122"/>
      <c r="J100" s="124"/>
      <c r="K100" s="124"/>
      <c r="L100" s="143"/>
    </row>
    <row r="101" spans="2:12" s="35" customFormat="1" ht="15.6" customHeight="1" x14ac:dyDescent="0.25">
      <c r="B101" s="108"/>
      <c r="D101" s="48"/>
      <c r="E101" s="122"/>
      <c r="F101" s="122"/>
      <c r="G101" s="124"/>
      <c r="H101" s="124"/>
      <c r="I101" s="122"/>
      <c r="J101" s="124"/>
      <c r="K101" s="124"/>
      <c r="L101" s="143"/>
    </row>
    <row r="102" spans="2:12" s="35" customFormat="1" ht="15.6" customHeight="1" x14ac:dyDescent="0.25">
      <c r="B102" s="108"/>
      <c r="D102" s="281" t="s">
        <v>44</v>
      </c>
      <c r="E102" s="122"/>
      <c r="F102" s="167" t="s">
        <v>0</v>
      </c>
      <c r="G102" s="122"/>
      <c r="H102" s="124"/>
      <c r="I102" s="122"/>
      <c r="J102" s="124"/>
      <c r="K102" s="124"/>
      <c r="L102" s="143"/>
    </row>
    <row r="103" spans="2:12" s="35" customFormat="1" ht="15.6" customHeight="1" x14ac:dyDescent="0.25">
      <c r="B103" s="108"/>
      <c r="D103" s="281"/>
      <c r="E103" s="122"/>
      <c r="F103" s="167" t="s">
        <v>0</v>
      </c>
      <c r="G103" s="124"/>
      <c r="H103" s="124"/>
      <c r="I103" s="122"/>
      <c r="J103" s="124"/>
      <c r="K103" s="124"/>
      <c r="L103" s="143"/>
    </row>
    <row r="104" spans="2:12" s="35" customFormat="1" ht="15.6" customHeight="1" x14ac:dyDescent="0.25">
      <c r="B104" s="108"/>
      <c r="D104" s="48"/>
      <c r="E104" s="122"/>
      <c r="F104" s="122"/>
      <c r="G104" s="122"/>
      <c r="H104" s="124"/>
      <c r="I104" s="122"/>
      <c r="J104" s="124"/>
      <c r="K104" s="124"/>
      <c r="L104" s="143"/>
    </row>
    <row r="105" spans="2:12" s="35" customFormat="1" ht="15.6" customHeight="1" x14ac:dyDescent="0.25">
      <c r="B105" s="108"/>
      <c r="D105" s="260" t="s">
        <v>43</v>
      </c>
      <c r="E105" s="260"/>
      <c r="F105" s="260"/>
      <c r="G105" s="260"/>
      <c r="H105" s="260"/>
      <c r="I105" s="260"/>
      <c r="J105" s="260"/>
      <c r="K105" s="124"/>
      <c r="L105" s="143"/>
    </row>
    <row r="106" spans="2:12" s="35" customFormat="1" ht="15.6" customHeight="1" x14ac:dyDescent="0.25">
      <c r="B106" s="108"/>
      <c r="D106" s="279" t="s">
        <v>89</v>
      </c>
      <c r="E106" s="279"/>
      <c r="F106" s="279"/>
      <c r="G106" s="279"/>
      <c r="H106" s="279"/>
      <c r="I106" s="279"/>
      <c r="J106" s="279"/>
      <c r="K106" s="124"/>
      <c r="L106" s="143"/>
    </row>
    <row r="107" spans="2:12" s="35" customFormat="1" ht="15.6" customHeight="1" x14ac:dyDescent="0.25">
      <c r="B107" s="108"/>
      <c r="D107" s="280"/>
      <c r="E107" s="280"/>
      <c r="F107" s="280"/>
      <c r="G107" s="280"/>
      <c r="H107" s="280"/>
      <c r="I107" s="280"/>
      <c r="J107" s="280"/>
      <c r="K107" s="124"/>
      <c r="L107" s="143"/>
    </row>
    <row r="108" spans="2:12" s="35" customFormat="1" ht="15.6" customHeight="1" x14ac:dyDescent="0.25">
      <c r="B108" s="108"/>
      <c r="D108" s="280"/>
      <c r="E108" s="280"/>
      <c r="F108" s="280"/>
      <c r="G108" s="280"/>
      <c r="H108" s="280"/>
      <c r="I108" s="280"/>
      <c r="J108" s="280"/>
      <c r="K108" s="124"/>
      <c r="L108" s="143"/>
    </row>
    <row r="109" spans="2:12" s="35" customFormat="1" ht="17.25" customHeight="1" x14ac:dyDescent="0.25">
      <c r="B109" s="108"/>
      <c r="D109" s="30"/>
      <c r="E109" s="30"/>
      <c r="F109" s="30"/>
      <c r="G109" s="30"/>
      <c r="H109" s="30"/>
      <c r="I109" s="30"/>
      <c r="J109" s="30"/>
      <c r="K109" s="124"/>
      <c r="L109" s="143"/>
    </row>
    <row r="110" spans="2:12" s="35" customFormat="1" ht="15.6" customHeight="1" x14ac:dyDescent="0.25">
      <c r="B110" s="108"/>
      <c r="D110" s="281" t="s">
        <v>42</v>
      </c>
      <c r="E110" s="122" t="s">
        <v>41</v>
      </c>
      <c r="F110" s="177" t="s">
        <v>0</v>
      </c>
      <c r="G110" s="178"/>
      <c r="H110" s="179"/>
      <c r="I110" s="122"/>
      <c r="J110" s="124"/>
      <c r="K110" s="124"/>
      <c r="L110" s="143"/>
    </row>
    <row r="111" spans="2:12" s="35" customFormat="1" ht="15.6" customHeight="1" x14ac:dyDescent="0.25">
      <c r="B111" s="108"/>
      <c r="D111" s="281"/>
      <c r="E111" s="122" t="s">
        <v>40</v>
      </c>
      <c r="F111" s="177" t="s">
        <v>0</v>
      </c>
      <c r="G111" s="124"/>
      <c r="H111" s="179"/>
      <c r="I111" s="122"/>
      <c r="J111" s="124"/>
      <c r="K111" s="124"/>
      <c r="L111" s="143"/>
    </row>
    <row r="112" spans="2:12" s="35" customFormat="1" ht="15.6" customHeight="1" x14ac:dyDescent="0.25">
      <c r="B112" s="108"/>
      <c r="D112" s="48"/>
      <c r="E112" s="122"/>
      <c r="F112" s="122"/>
      <c r="G112" s="168"/>
      <c r="H112" s="124"/>
      <c r="I112" s="122"/>
      <c r="J112" s="124"/>
      <c r="K112" s="124"/>
      <c r="L112" s="143"/>
    </row>
    <row r="113" spans="2:18" s="35" customFormat="1" ht="15.6" customHeight="1" x14ac:dyDescent="0.25">
      <c r="B113" s="108"/>
      <c r="D113" s="281" t="s">
        <v>90</v>
      </c>
      <c r="E113" s="122"/>
      <c r="F113" s="180" t="s">
        <v>0</v>
      </c>
      <c r="G113" s="168"/>
      <c r="H113" s="124"/>
      <c r="I113" s="122"/>
      <c r="J113" s="124"/>
      <c r="K113" s="124"/>
      <c r="L113" s="143"/>
    </row>
    <row r="114" spans="2:18" s="35" customFormat="1" ht="15.6" customHeight="1" x14ac:dyDescent="0.25">
      <c r="B114" s="108"/>
      <c r="D114" s="281"/>
      <c r="E114" s="122"/>
      <c r="F114" s="180" t="s">
        <v>0</v>
      </c>
      <c r="H114" s="124"/>
      <c r="I114" s="122"/>
      <c r="J114" s="124"/>
      <c r="K114" s="124"/>
      <c r="L114" s="143"/>
    </row>
    <row r="115" spans="2:18" s="35" customFormat="1" ht="15.6" customHeight="1" x14ac:dyDescent="0.25">
      <c r="B115" s="108"/>
      <c r="D115" s="48"/>
      <c r="E115" s="122"/>
      <c r="F115" s="122"/>
      <c r="G115" s="124"/>
      <c r="H115" s="124"/>
      <c r="I115" s="122"/>
      <c r="J115" s="124"/>
      <c r="K115" s="124"/>
      <c r="L115" s="143"/>
    </row>
    <row r="116" spans="2:18" s="35" customFormat="1" ht="15.6" customHeight="1" x14ac:dyDescent="0.25">
      <c r="B116" s="108"/>
      <c r="D116" s="281" t="s">
        <v>39</v>
      </c>
      <c r="E116" s="122"/>
      <c r="F116" s="181" t="s">
        <v>0</v>
      </c>
      <c r="G116" s="124"/>
      <c r="H116" s="124"/>
      <c r="I116" s="122"/>
      <c r="J116" s="124"/>
      <c r="K116" s="124"/>
      <c r="L116" s="143"/>
    </row>
    <row r="117" spans="2:18" s="35" customFormat="1" ht="15.6" customHeight="1" x14ac:dyDescent="0.25">
      <c r="B117" s="108"/>
      <c r="D117" s="281"/>
      <c r="E117" s="122"/>
      <c r="F117" s="181" t="s">
        <v>0</v>
      </c>
      <c r="G117" s="124"/>
      <c r="H117" s="124"/>
      <c r="I117" s="122"/>
      <c r="J117" s="124"/>
      <c r="K117" s="124"/>
      <c r="L117" s="143"/>
    </row>
    <row r="118" spans="2:18" s="35" customFormat="1" ht="15.6" customHeight="1" x14ac:dyDescent="0.25">
      <c r="B118" s="108"/>
      <c r="D118" s="48"/>
      <c r="E118" s="122"/>
      <c r="F118" s="122"/>
      <c r="G118" s="124"/>
      <c r="H118" s="124"/>
      <c r="I118" s="122"/>
      <c r="J118" s="124"/>
      <c r="K118" s="124"/>
      <c r="L118" s="143"/>
    </row>
    <row r="119" spans="2:18" s="35" customFormat="1" ht="15.6" customHeight="1" x14ac:dyDescent="0.25">
      <c r="B119" s="108"/>
      <c r="D119" s="281" t="s">
        <v>38</v>
      </c>
      <c r="E119" s="124"/>
      <c r="F119" s="184" t="s">
        <v>0</v>
      </c>
      <c r="H119" s="124"/>
      <c r="I119" s="122"/>
      <c r="J119" s="124"/>
      <c r="K119" s="124"/>
      <c r="L119" s="143"/>
    </row>
    <row r="120" spans="2:18" s="35" customFormat="1" ht="15.6" customHeight="1" x14ac:dyDescent="0.25">
      <c r="B120" s="108"/>
      <c r="D120" s="281"/>
      <c r="E120" s="122"/>
      <c r="F120" s="184" t="s">
        <v>0</v>
      </c>
      <c r="G120" s="124"/>
      <c r="H120" s="168"/>
      <c r="I120" s="122"/>
      <c r="K120" s="124"/>
      <c r="L120" s="143"/>
      <c r="O120" s="182"/>
    </row>
    <row r="121" spans="2:18" s="35" customFormat="1" ht="15.6" customHeight="1" x14ac:dyDescent="0.25">
      <c r="B121" s="108"/>
      <c r="D121" s="48"/>
      <c r="E121" s="166"/>
      <c r="F121" s="166"/>
      <c r="G121" s="166"/>
      <c r="K121" s="124"/>
      <c r="L121" s="143"/>
      <c r="O121" s="183"/>
    </row>
    <row r="122" spans="2:18" s="35" customFormat="1" ht="15.6" customHeight="1" x14ac:dyDescent="0.25">
      <c r="B122" s="108"/>
      <c r="D122" s="48" t="s">
        <v>37</v>
      </c>
      <c r="E122" s="166"/>
      <c r="F122" s="184" t="s">
        <v>0</v>
      </c>
      <c r="G122" s="166"/>
      <c r="K122" s="124"/>
      <c r="L122" s="143"/>
    </row>
    <row r="123" spans="2:18" s="35" customFormat="1" ht="15.6" customHeight="1" x14ac:dyDescent="0.25">
      <c r="B123" s="108"/>
      <c r="D123" s="48" t="s">
        <v>36</v>
      </c>
      <c r="E123" s="166"/>
      <c r="F123" s="184" t="s">
        <v>0</v>
      </c>
      <c r="G123" s="166"/>
      <c r="K123" s="124"/>
      <c r="L123" s="143"/>
    </row>
    <row r="124" spans="2:18" s="122" customFormat="1" ht="15.6" customHeight="1" x14ac:dyDescent="0.25">
      <c r="B124" s="108"/>
      <c r="C124" s="35"/>
      <c r="E124" s="130"/>
      <c r="F124" s="130"/>
      <c r="G124" s="130"/>
      <c r="H124" s="143"/>
      <c r="I124" s="35"/>
      <c r="J124" s="35"/>
      <c r="K124" s="35"/>
      <c r="L124" s="143"/>
      <c r="N124" s="124"/>
      <c r="O124" s="124"/>
      <c r="R124" s="124"/>
    </row>
    <row r="125" spans="2:18" s="122" customFormat="1" ht="15.6" customHeight="1" x14ac:dyDescent="0.25">
      <c r="B125" s="108"/>
      <c r="C125" s="35"/>
      <c r="D125" s="48" t="s">
        <v>35</v>
      </c>
      <c r="E125" s="124"/>
      <c r="F125" s="184" t="s">
        <v>0</v>
      </c>
      <c r="G125" s="169"/>
      <c r="H125" s="124"/>
      <c r="J125" s="124"/>
      <c r="K125" s="35"/>
      <c r="L125" s="143"/>
      <c r="N125" s="124"/>
      <c r="O125" s="124"/>
      <c r="R125" s="124"/>
    </row>
    <row r="126" spans="2:18" s="122" customFormat="1" ht="15.6" customHeight="1" x14ac:dyDescent="0.25">
      <c r="B126" s="108"/>
      <c r="C126" s="35"/>
      <c r="D126" s="185"/>
      <c r="G126" s="124"/>
      <c r="H126" s="124"/>
      <c r="J126" s="124"/>
      <c r="K126" s="35"/>
      <c r="L126" s="143"/>
      <c r="N126" s="124"/>
      <c r="O126" s="124"/>
      <c r="R126" s="124"/>
    </row>
    <row r="127" spans="2:18" s="122" customFormat="1" ht="15.6" customHeight="1" x14ac:dyDescent="0.25">
      <c r="B127" s="108"/>
      <c r="C127" s="35"/>
      <c r="D127" s="35"/>
      <c r="E127" s="143"/>
      <c r="G127" s="124"/>
      <c r="H127" s="124"/>
      <c r="K127" s="124"/>
    </row>
    <row r="128" spans="2:18" s="35" customFormat="1" ht="15.6" customHeight="1" x14ac:dyDescent="0.25">
      <c r="B128" s="108"/>
      <c r="D128" s="124"/>
      <c r="E128" s="143"/>
    </row>
    <row r="129" spans="2:12" s="35" customFormat="1" ht="15.6" customHeight="1" x14ac:dyDescent="0.25">
      <c r="B129" s="108"/>
      <c r="D129" s="124"/>
      <c r="E129" s="143"/>
    </row>
    <row r="130" spans="2:12" s="186" customFormat="1" x14ac:dyDescent="0.25">
      <c r="H130" s="187"/>
      <c r="I130" s="187"/>
      <c r="J130" s="187"/>
      <c r="K130" s="187"/>
      <c r="L130" s="187"/>
    </row>
    <row r="131" spans="2:12" s="186" customFormat="1" x14ac:dyDescent="0.25">
      <c r="H131" s="187"/>
      <c r="I131" s="187"/>
      <c r="J131" s="187"/>
      <c r="K131" s="187"/>
      <c r="L131" s="187"/>
    </row>
    <row r="132" spans="2:12" s="186" customFormat="1" x14ac:dyDescent="0.25">
      <c r="H132" s="187"/>
      <c r="I132" s="187"/>
      <c r="J132" s="187"/>
      <c r="K132" s="187"/>
      <c r="L132" s="187"/>
    </row>
    <row r="133" spans="2:12" s="186" customFormat="1" x14ac:dyDescent="0.25">
      <c r="H133" s="187"/>
      <c r="I133" s="187"/>
      <c r="J133" s="187"/>
      <c r="K133" s="187"/>
      <c r="L133" s="187"/>
    </row>
    <row r="134" spans="2:12" s="186" customFormat="1" x14ac:dyDescent="0.25">
      <c r="E134" s="257"/>
      <c r="F134" s="258"/>
      <c r="G134" s="259"/>
      <c r="H134" s="187"/>
      <c r="I134" s="187"/>
      <c r="J134" s="187"/>
      <c r="K134" s="187"/>
      <c r="L134" s="187"/>
    </row>
    <row r="135" spans="2:12" s="186" customFormat="1" x14ac:dyDescent="0.25">
      <c r="H135" s="187"/>
      <c r="I135" s="187"/>
      <c r="J135" s="187"/>
      <c r="K135" s="187"/>
      <c r="L135" s="187"/>
    </row>
    <row r="136" spans="2:12" s="186" customFormat="1" x14ac:dyDescent="0.25">
      <c r="H136" s="187"/>
      <c r="I136" s="187"/>
      <c r="J136" s="187"/>
      <c r="K136" s="187"/>
      <c r="L136" s="187"/>
    </row>
    <row r="137" spans="2:12" s="186" customFormat="1" x14ac:dyDescent="0.25">
      <c r="H137" s="187"/>
      <c r="I137" s="187"/>
      <c r="J137" s="187"/>
      <c r="K137" s="187"/>
      <c r="L137" s="187"/>
    </row>
    <row r="138" spans="2:12" s="186" customFormat="1" x14ac:dyDescent="0.25">
      <c r="H138" s="187"/>
      <c r="I138" s="187"/>
      <c r="J138" s="187"/>
      <c r="K138" s="187"/>
      <c r="L138" s="187"/>
    </row>
    <row r="139" spans="2:12" s="186" customFormat="1" x14ac:dyDescent="0.25">
      <c r="H139" s="187"/>
      <c r="I139" s="187"/>
      <c r="J139" s="187"/>
      <c r="K139" s="187"/>
      <c r="L139" s="187"/>
    </row>
    <row r="140" spans="2:12" s="186" customFormat="1" x14ac:dyDescent="0.25">
      <c r="H140" s="187"/>
      <c r="I140" s="187"/>
      <c r="J140" s="187"/>
      <c r="K140" s="187"/>
      <c r="L140" s="187"/>
    </row>
    <row r="141" spans="2:12" s="186" customFormat="1" x14ac:dyDescent="0.25">
      <c r="H141" s="187"/>
      <c r="I141" s="187"/>
      <c r="J141" s="187"/>
      <c r="K141" s="187"/>
      <c r="L141" s="187"/>
    </row>
    <row r="142" spans="2:12" s="186" customFormat="1" x14ac:dyDescent="0.25">
      <c r="H142" s="187"/>
      <c r="I142" s="187"/>
      <c r="J142" s="187"/>
      <c r="K142" s="187"/>
      <c r="L142" s="187"/>
    </row>
    <row r="143" spans="2:12" s="186" customFormat="1" x14ac:dyDescent="0.25">
      <c r="H143" s="187"/>
      <c r="I143" s="187"/>
      <c r="J143" s="187"/>
      <c r="K143" s="187"/>
      <c r="L143" s="187"/>
    </row>
    <row r="144" spans="2:12" s="186" customFormat="1" x14ac:dyDescent="0.25">
      <c r="H144" s="187"/>
      <c r="I144" s="187"/>
      <c r="J144" s="187"/>
      <c r="K144" s="187"/>
      <c r="L144" s="187"/>
    </row>
    <row r="145" spans="8:12" s="186" customFormat="1" x14ac:dyDescent="0.25">
      <c r="H145" s="187"/>
      <c r="I145" s="187"/>
      <c r="J145" s="187"/>
      <c r="K145" s="187"/>
      <c r="L145" s="187"/>
    </row>
    <row r="146" spans="8:12" s="186" customFormat="1" x14ac:dyDescent="0.25">
      <c r="H146" s="187"/>
      <c r="I146" s="187"/>
      <c r="J146" s="187"/>
      <c r="K146" s="187"/>
      <c r="L146" s="187"/>
    </row>
    <row r="147" spans="8:12" s="186" customFormat="1" x14ac:dyDescent="0.25">
      <c r="H147" s="187"/>
      <c r="I147" s="187"/>
      <c r="J147" s="187"/>
      <c r="K147" s="187"/>
      <c r="L147" s="187"/>
    </row>
    <row r="148" spans="8:12" s="186" customFormat="1" x14ac:dyDescent="0.25">
      <c r="H148" s="187"/>
      <c r="I148" s="187"/>
      <c r="J148" s="187"/>
      <c r="K148" s="187"/>
      <c r="L148" s="187"/>
    </row>
    <row r="149" spans="8:12" s="186" customFormat="1" x14ac:dyDescent="0.25">
      <c r="H149" s="187"/>
      <c r="I149" s="187"/>
      <c r="J149" s="187"/>
      <c r="K149" s="187"/>
      <c r="L149" s="187"/>
    </row>
    <row r="150" spans="8:12" s="186" customFormat="1" x14ac:dyDescent="0.25">
      <c r="H150" s="187"/>
      <c r="I150" s="187"/>
      <c r="J150" s="187"/>
      <c r="K150" s="187"/>
      <c r="L150" s="187"/>
    </row>
    <row r="151" spans="8:12" s="186" customFormat="1" x14ac:dyDescent="0.25">
      <c r="H151" s="187"/>
      <c r="I151" s="187"/>
      <c r="J151" s="187"/>
      <c r="K151" s="187"/>
      <c r="L151" s="187"/>
    </row>
    <row r="152" spans="8:12" s="186" customFormat="1" x14ac:dyDescent="0.25">
      <c r="H152" s="187"/>
      <c r="I152" s="187"/>
      <c r="J152" s="187"/>
      <c r="K152" s="187"/>
      <c r="L152" s="187"/>
    </row>
    <row r="153" spans="8:12" s="186" customFormat="1" x14ac:dyDescent="0.25">
      <c r="H153" s="187"/>
      <c r="I153" s="187"/>
      <c r="J153" s="187"/>
      <c r="K153" s="187"/>
      <c r="L153" s="187"/>
    </row>
    <row r="154" spans="8:12" s="186" customFormat="1" x14ac:dyDescent="0.25">
      <c r="H154" s="187"/>
      <c r="I154" s="187"/>
      <c r="J154" s="187"/>
      <c r="K154" s="187"/>
      <c r="L154" s="187"/>
    </row>
    <row r="155" spans="8:12" s="186" customFormat="1" x14ac:dyDescent="0.25">
      <c r="H155" s="187"/>
      <c r="I155" s="187"/>
      <c r="J155" s="187"/>
      <c r="K155" s="187"/>
      <c r="L155" s="187"/>
    </row>
    <row r="156" spans="8:12" s="186" customFormat="1" x14ac:dyDescent="0.25">
      <c r="H156" s="187"/>
      <c r="I156" s="187"/>
      <c r="J156" s="187"/>
      <c r="K156" s="187"/>
      <c r="L156" s="187"/>
    </row>
    <row r="157" spans="8:12" s="186" customFormat="1" x14ac:dyDescent="0.25">
      <c r="H157" s="187"/>
      <c r="I157" s="187"/>
      <c r="J157" s="187"/>
      <c r="K157" s="187"/>
      <c r="L157" s="187"/>
    </row>
    <row r="158" spans="8:12" s="186" customFormat="1" x14ac:dyDescent="0.25">
      <c r="H158" s="187"/>
      <c r="I158" s="187"/>
      <c r="J158" s="187"/>
      <c r="K158" s="187"/>
      <c r="L158" s="187"/>
    </row>
    <row r="159" spans="8:12" s="186" customFormat="1" x14ac:dyDescent="0.25">
      <c r="H159" s="187"/>
      <c r="I159" s="187"/>
      <c r="J159" s="187"/>
      <c r="K159" s="187"/>
      <c r="L159" s="187"/>
    </row>
    <row r="160" spans="8:12" s="186" customFormat="1" x14ac:dyDescent="0.25">
      <c r="H160" s="187"/>
      <c r="I160" s="187"/>
      <c r="J160" s="187"/>
      <c r="K160" s="187"/>
      <c r="L160" s="187"/>
    </row>
    <row r="161" spans="1:23" s="186" customFormat="1" x14ac:dyDescent="0.25">
      <c r="H161" s="187"/>
      <c r="I161" s="187"/>
      <c r="J161" s="187"/>
      <c r="K161" s="187"/>
      <c r="L161" s="187"/>
    </row>
    <row r="162" spans="1:23" s="186" customFormat="1" x14ac:dyDescent="0.25">
      <c r="H162" s="187"/>
      <c r="I162" s="187"/>
      <c r="J162" s="187"/>
      <c r="K162" s="187"/>
      <c r="L162" s="187"/>
    </row>
    <row r="163" spans="1:23" s="186" customFormat="1" x14ac:dyDescent="0.25">
      <c r="H163" s="187"/>
      <c r="I163" s="187"/>
      <c r="J163" s="187"/>
      <c r="K163" s="187"/>
      <c r="L163" s="187"/>
    </row>
    <row r="164" spans="1:23" s="186" customFormat="1" x14ac:dyDescent="0.25">
      <c r="K164" s="187"/>
      <c r="L164" s="187"/>
    </row>
    <row r="165" spans="1:23" s="186" customFormat="1" x14ac:dyDescent="0.25">
      <c r="K165" s="187"/>
      <c r="L165" s="187"/>
    </row>
    <row r="166" spans="1:23" s="186" customFormat="1" x14ac:dyDescent="0.25">
      <c r="K166" s="187"/>
      <c r="L166" s="187"/>
    </row>
    <row r="167" spans="1:23" s="186" customFormat="1" x14ac:dyDescent="0.25"/>
    <row r="168" spans="1:23" s="186" customFormat="1" x14ac:dyDescent="0.25"/>
    <row r="169" spans="1:23" s="186" customFormat="1" x14ac:dyDescent="0.25"/>
    <row r="170" spans="1:23" s="186" customFormat="1" x14ac:dyDescent="0.25">
      <c r="D170" s="35"/>
      <c r="E170" s="122"/>
      <c r="F170" s="122"/>
      <c r="G170" s="122"/>
      <c r="H170" s="122"/>
      <c r="I170" s="122"/>
      <c r="J170" s="122"/>
    </row>
    <row r="171" spans="1:23" s="186" customFormat="1" x14ac:dyDescent="0.25">
      <c r="D171" s="35"/>
      <c r="E171" s="122"/>
      <c r="F171" s="122"/>
      <c r="G171" s="122"/>
      <c r="H171" s="122"/>
      <c r="I171" s="122"/>
      <c r="J171" s="122"/>
    </row>
    <row r="172" spans="1:23" s="186" customFormat="1" x14ac:dyDescent="0.25">
      <c r="D172" s="35"/>
      <c r="E172" s="122"/>
      <c r="F172" s="122"/>
      <c r="G172" s="122"/>
      <c r="H172" s="122"/>
      <c r="I172" s="122"/>
      <c r="J172" s="122"/>
    </row>
    <row r="173" spans="1:23" s="122" customFormat="1" x14ac:dyDescent="0.25">
      <c r="A173" s="107"/>
      <c r="B173" s="35"/>
      <c r="C173" s="35"/>
      <c r="D173" s="35"/>
      <c r="S173" s="124"/>
      <c r="T173" s="124"/>
      <c r="W173" s="124"/>
    </row>
    <row r="174" spans="1:23" s="122" customFormat="1" x14ac:dyDescent="0.25">
      <c r="A174" s="107"/>
      <c r="B174" s="35"/>
      <c r="C174" s="35"/>
      <c r="D174" s="35"/>
      <c r="S174" s="124"/>
      <c r="T174" s="124"/>
      <c r="W174" s="124"/>
    </row>
    <row r="175" spans="1:23" s="122" customFormat="1" x14ac:dyDescent="0.25">
      <c r="A175" s="107"/>
      <c r="B175" s="35"/>
      <c r="C175" s="35"/>
      <c r="D175" s="35"/>
      <c r="S175" s="124"/>
      <c r="T175" s="124"/>
      <c r="W175" s="124"/>
    </row>
    <row r="176" spans="1:23" s="122" customFormat="1" x14ac:dyDescent="0.25">
      <c r="A176" s="107"/>
      <c r="B176" s="35"/>
      <c r="C176" s="35"/>
      <c r="D176" s="35"/>
      <c r="S176" s="124"/>
      <c r="T176" s="124"/>
      <c r="W176" s="124"/>
    </row>
    <row r="177" spans="1:23" s="122" customFormat="1" x14ac:dyDescent="0.25">
      <c r="A177" s="107"/>
      <c r="B177" s="35"/>
      <c r="C177" s="35"/>
      <c r="D177" s="35"/>
      <c r="S177" s="124"/>
      <c r="T177" s="124"/>
      <c r="W177" s="124"/>
    </row>
    <row r="178" spans="1:23" s="122" customFormat="1" x14ac:dyDescent="0.25">
      <c r="A178" s="107"/>
      <c r="B178" s="35"/>
      <c r="C178" s="35"/>
      <c r="D178" s="35"/>
      <c r="S178" s="124"/>
      <c r="T178" s="124"/>
      <c r="W178" s="124"/>
    </row>
    <row r="179" spans="1:23" s="122" customFormat="1" x14ac:dyDescent="0.25">
      <c r="A179" s="107"/>
      <c r="B179" s="35"/>
      <c r="C179" s="35"/>
      <c r="D179" s="35"/>
      <c r="S179" s="124"/>
      <c r="T179" s="124"/>
      <c r="W179" s="124"/>
    </row>
    <row r="180" spans="1:23" s="122" customFormat="1" x14ac:dyDescent="0.25">
      <c r="A180" s="107"/>
      <c r="B180" s="35"/>
      <c r="C180" s="35"/>
      <c r="D180" s="35"/>
      <c r="S180" s="124"/>
      <c r="T180" s="124"/>
      <c r="W180" s="124"/>
    </row>
    <row r="181" spans="1:23" s="122" customFormat="1" x14ac:dyDescent="0.25">
      <c r="A181" s="107"/>
      <c r="B181" s="35"/>
      <c r="C181" s="35"/>
      <c r="D181" s="35"/>
      <c r="S181" s="124"/>
      <c r="T181" s="124"/>
      <c r="W181" s="124"/>
    </row>
    <row r="182" spans="1:23" s="122" customFormat="1" x14ac:dyDescent="0.25">
      <c r="A182" s="107"/>
      <c r="B182" s="35"/>
      <c r="C182" s="35"/>
      <c r="D182" s="35"/>
      <c r="S182" s="124"/>
      <c r="T182" s="124"/>
      <c r="W182" s="124"/>
    </row>
    <row r="183" spans="1:23" s="122" customFormat="1" x14ac:dyDescent="0.25">
      <c r="A183" s="107"/>
      <c r="B183" s="35"/>
      <c r="C183" s="35"/>
      <c r="D183" s="35"/>
      <c r="S183" s="124"/>
      <c r="T183" s="124"/>
      <c r="W183" s="124"/>
    </row>
    <row r="184" spans="1:23" s="122" customFormat="1" x14ac:dyDescent="0.25">
      <c r="A184" s="107"/>
      <c r="B184" s="35"/>
      <c r="C184" s="35"/>
      <c r="D184" s="35"/>
      <c r="S184" s="124"/>
      <c r="T184" s="124"/>
      <c r="W184" s="124"/>
    </row>
    <row r="185" spans="1:23" s="122" customFormat="1" x14ac:dyDescent="0.25">
      <c r="A185" s="107"/>
      <c r="B185" s="35"/>
      <c r="C185" s="35"/>
      <c r="D185" s="35"/>
      <c r="S185" s="124"/>
      <c r="T185" s="124"/>
      <c r="W185" s="124"/>
    </row>
    <row r="186" spans="1:23" s="122" customFormat="1" x14ac:dyDescent="0.25">
      <c r="A186" s="107"/>
      <c r="B186" s="35"/>
      <c r="C186" s="35"/>
      <c r="D186" s="35"/>
      <c r="S186" s="124"/>
      <c r="T186" s="124"/>
      <c r="W186" s="124"/>
    </row>
    <row r="187" spans="1:23" s="122" customFormat="1" x14ac:dyDescent="0.25">
      <c r="A187" s="107"/>
      <c r="B187" s="35"/>
      <c r="C187" s="35"/>
      <c r="D187" s="35"/>
      <c r="S187" s="124"/>
      <c r="T187" s="124"/>
      <c r="W187" s="124"/>
    </row>
    <row r="188" spans="1:23" s="122" customFormat="1" x14ac:dyDescent="0.25">
      <c r="A188" s="107"/>
      <c r="B188" s="35"/>
      <c r="C188" s="35"/>
      <c r="D188" s="35"/>
      <c r="S188" s="124"/>
      <c r="T188" s="124"/>
      <c r="W188" s="124"/>
    </row>
    <row r="189" spans="1:23" s="122" customFormat="1" x14ac:dyDescent="0.25">
      <c r="A189" s="107"/>
      <c r="B189" s="35"/>
      <c r="C189" s="35"/>
      <c r="D189" s="35"/>
      <c r="S189" s="124"/>
      <c r="T189" s="124"/>
      <c r="W189" s="124"/>
    </row>
    <row r="190" spans="1:23" s="122" customFormat="1" x14ac:dyDescent="0.25">
      <c r="A190" s="107"/>
      <c r="B190" s="35"/>
      <c r="C190" s="35"/>
      <c r="D190" s="35"/>
      <c r="S190" s="124"/>
      <c r="T190" s="124"/>
      <c r="W190" s="124"/>
    </row>
    <row r="191" spans="1:23" s="122" customFormat="1" x14ac:dyDescent="0.25">
      <c r="A191" s="107"/>
      <c r="B191" s="35"/>
      <c r="C191" s="35"/>
      <c r="D191" s="35"/>
      <c r="S191" s="124"/>
      <c r="T191" s="124"/>
      <c r="W191" s="124"/>
    </row>
    <row r="192" spans="1:23" s="122" customFormat="1" x14ac:dyDescent="0.25">
      <c r="A192" s="107"/>
      <c r="B192" s="35"/>
      <c r="C192" s="35"/>
      <c r="D192" s="35"/>
      <c r="S192" s="124"/>
      <c r="T192" s="124"/>
      <c r="W192" s="124"/>
    </row>
    <row r="193" spans="1:23" s="122" customFormat="1" x14ac:dyDescent="0.25">
      <c r="A193" s="107"/>
      <c r="B193" s="35"/>
      <c r="C193" s="35"/>
      <c r="D193" s="35"/>
      <c r="S193" s="124"/>
      <c r="T193" s="124"/>
      <c r="W193" s="124"/>
    </row>
    <row r="194" spans="1:23" s="122" customFormat="1" x14ac:dyDescent="0.25">
      <c r="A194" s="107"/>
      <c r="B194" s="35"/>
      <c r="C194" s="35"/>
      <c r="D194" s="35"/>
      <c r="S194" s="124"/>
      <c r="T194" s="124"/>
      <c r="W194" s="124"/>
    </row>
    <row r="195" spans="1:23" s="122" customFormat="1" x14ac:dyDescent="0.25">
      <c r="A195" s="107"/>
      <c r="B195" s="35"/>
      <c r="C195" s="35"/>
      <c r="D195" s="35"/>
      <c r="S195" s="124"/>
      <c r="T195" s="124"/>
      <c r="W195" s="124"/>
    </row>
    <row r="196" spans="1:23" s="122" customFormat="1" x14ac:dyDescent="0.25">
      <c r="A196" s="107"/>
      <c r="B196" s="35"/>
      <c r="C196" s="35"/>
      <c r="D196" s="35"/>
      <c r="S196" s="124"/>
      <c r="T196" s="124"/>
      <c r="W196" s="124"/>
    </row>
    <row r="197" spans="1:23" s="122" customFormat="1" x14ac:dyDescent="0.25">
      <c r="A197" s="107"/>
      <c r="B197" s="35"/>
      <c r="C197" s="35"/>
      <c r="D197" s="35"/>
      <c r="S197" s="124"/>
      <c r="T197" s="124"/>
      <c r="W197" s="124"/>
    </row>
    <row r="198" spans="1:23" s="122" customFormat="1" x14ac:dyDescent="0.25">
      <c r="A198" s="107"/>
      <c r="B198" s="35"/>
      <c r="C198" s="35"/>
      <c r="D198" s="35"/>
      <c r="S198" s="124"/>
      <c r="T198" s="124"/>
      <c r="W198" s="124"/>
    </row>
    <row r="199" spans="1:23" s="122" customFormat="1" x14ac:dyDescent="0.25">
      <c r="A199" s="107"/>
      <c r="B199" s="35"/>
      <c r="C199" s="35"/>
      <c r="D199" s="35"/>
      <c r="S199" s="124"/>
      <c r="T199" s="124"/>
      <c r="W199" s="124"/>
    </row>
    <row r="200" spans="1:23" s="122" customFormat="1" x14ac:dyDescent="0.25">
      <c r="A200" s="107"/>
      <c r="B200" s="35"/>
      <c r="C200" s="35"/>
      <c r="D200" s="35"/>
      <c r="S200" s="124"/>
      <c r="T200" s="124"/>
      <c r="W200" s="124"/>
    </row>
    <row r="201" spans="1:23" s="122" customFormat="1" x14ac:dyDescent="0.25">
      <c r="A201" s="107"/>
      <c r="B201" s="35"/>
      <c r="C201" s="35"/>
      <c r="D201" s="35"/>
      <c r="S201" s="124"/>
      <c r="T201" s="124"/>
      <c r="W201" s="124"/>
    </row>
    <row r="202" spans="1:23" s="122" customFormat="1" x14ac:dyDescent="0.25">
      <c r="A202" s="107"/>
      <c r="B202" s="35"/>
      <c r="C202" s="35"/>
      <c r="D202" s="35"/>
      <c r="S202" s="124"/>
      <c r="T202" s="124"/>
      <c r="W202" s="124"/>
    </row>
    <row r="203" spans="1:23" s="122" customFormat="1" x14ac:dyDescent="0.25">
      <c r="A203" s="107"/>
      <c r="B203" s="35"/>
      <c r="C203" s="35"/>
      <c r="D203" s="35"/>
      <c r="S203" s="124"/>
      <c r="T203" s="124"/>
      <c r="W203" s="124"/>
    </row>
    <row r="204" spans="1:23" s="122" customFormat="1" x14ac:dyDescent="0.25">
      <c r="A204" s="107"/>
      <c r="B204" s="35"/>
      <c r="C204" s="35"/>
      <c r="D204" s="35"/>
      <c r="S204" s="124"/>
      <c r="T204" s="124"/>
      <c r="W204" s="124"/>
    </row>
    <row r="205" spans="1:23" s="122" customFormat="1" x14ac:dyDescent="0.25">
      <c r="A205" s="107"/>
      <c r="B205" s="35"/>
      <c r="C205" s="35"/>
      <c r="D205" s="35"/>
      <c r="S205" s="124"/>
      <c r="T205" s="124"/>
      <c r="W205" s="124"/>
    </row>
    <row r="206" spans="1:23" s="122" customFormat="1" x14ac:dyDescent="0.25">
      <c r="A206" s="107"/>
      <c r="B206" s="35"/>
      <c r="C206" s="35"/>
      <c r="D206" s="35"/>
      <c r="S206" s="124"/>
      <c r="T206" s="124"/>
      <c r="W206" s="124"/>
    </row>
    <row r="207" spans="1:23" s="122" customFormat="1" x14ac:dyDescent="0.25">
      <c r="A207" s="107"/>
      <c r="B207" s="35"/>
      <c r="C207" s="35"/>
      <c r="D207" s="35"/>
      <c r="S207" s="124"/>
      <c r="T207" s="124"/>
      <c r="W207" s="124"/>
    </row>
    <row r="208" spans="1:23" s="122" customFormat="1" x14ac:dyDescent="0.25">
      <c r="A208" s="107"/>
      <c r="B208" s="35"/>
      <c r="C208" s="35"/>
      <c r="D208" s="35"/>
      <c r="S208" s="124"/>
      <c r="T208" s="124"/>
      <c r="W208" s="124"/>
    </row>
    <row r="209" spans="1:23" s="122" customFormat="1" x14ac:dyDescent="0.25">
      <c r="A209" s="107"/>
      <c r="B209" s="35"/>
      <c r="C209" s="35"/>
      <c r="D209" s="35"/>
      <c r="S209" s="124"/>
      <c r="T209" s="124"/>
      <c r="W209" s="124"/>
    </row>
    <row r="210" spans="1:23" s="122" customFormat="1" x14ac:dyDescent="0.25">
      <c r="A210" s="107"/>
      <c r="B210" s="35"/>
      <c r="C210" s="35"/>
      <c r="D210" s="35"/>
      <c r="S210" s="124"/>
      <c r="T210" s="124"/>
      <c r="W210" s="124"/>
    </row>
    <row r="211" spans="1:23" s="122" customFormat="1" x14ac:dyDescent="0.25">
      <c r="A211" s="107"/>
      <c r="B211" s="35"/>
      <c r="C211" s="35"/>
      <c r="D211" s="35"/>
      <c r="S211" s="124"/>
      <c r="T211" s="124"/>
      <c r="W211" s="124"/>
    </row>
    <row r="212" spans="1:23" s="122" customFormat="1" x14ac:dyDescent="0.25">
      <c r="A212" s="107"/>
      <c r="B212" s="35"/>
      <c r="C212" s="35"/>
      <c r="D212" s="35"/>
      <c r="S212" s="124"/>
      <c r="T212" s="124"/>
      <c r="W212" s="124"/>
    </row>
    <row r="213" spans="1:23" s="122" customFormat="1" x14ac:dyDescent="0.25">
      <c r="A213" s="107"/>
      <c r="B213" s="35"/>
      <c r="C213" s="35"/>
      <c r="D213" s="35"/>
      <c r="S213" s="124"/>
      <c r="T213" s="124"/>
      <c r="W213" s="124"/>
    </row>
    <row r="214" spans="1:23" s="122" customFormat="1" x14ac:dyDescent="0.25">
      <c r="A214" s="107"/>
      <c r="B214" s="35"/>
      <c r="C214" s="35"/>
      <c r="D214" s="35"/>
      <c r="S214" s="124"/>
      <c r="T214" s="124"/>
      <c r="W214" s="124"/>
    </row>
    <row r="215" spans="1:23" s="122" customFormat="1" x14ac:dyDescent="0.25">
      <c r="A215" s="107"/>
      <c r="B215" s="35"/>
      <c r="C215" s="35"/>
      <c r="D215" s="35"/>
      <c r="S215" s="124"/>
      <c r="T215" s="124"/>
      <c r="W215" s="124"/>
    </row>
    <row r="216" spans="1:23" s="122" customFormat="1" x14ac:dyDescent="0.25">
      <c r="A216" s="107"/>
      <c r="B216" s="35"/>
      <c r="C216" s="35"/>
      <c r="D216" s="35"/>
      <c r="S216" s="124"/>
      <c r="T216" s="124"/>
      <c r="W216" s="124"/>
    </row>
    <row r="217" spans="1:23" s="122" customFormat="1" x14ac:dyDescent="0.25">
      <c r="A217" s="107"/>
      <c r="B217" s="35"/>
      <c r="C217" s="35"/>
      <c r="D217" s="35"/>
      <c r="S217" s="124"/>
      <c r="T217" s="124"/>
      <c r="W217" s="124"/>
    </row>
    <row r="218" spans="1:23" s="122" customFormat="1" x14ac:dyDescent="0.25">
      <c r="A218" s="107"/>
      <c r="B218" s="35"/>
      <c r="C218" s="35"/>
      <c r="D218" s="35"/>
      <c r="S218" s="124"/>
      <c r="T218" s="124"/>
      <c r="W218" s="124"/>
    </row>
    <row r="219" spans="1:23" s="122" customFormat="1" x14ac:dyDescent="0.25">
      <c r="A219" s="107"/>
      <c r="B219" s="35"/>
      <c r="C219" s="35"/>
      <c r="D219" s="35"/>
      <c r="S219" s="124"/>
      <c r="T219" s="124"/>
      <c r="W219" s="124"/>
    </row>
    <row r="220" spans="1:23" s="122" customFormat="1" x14ac:dyDescent="0.25">
      <c r="A220" s="107"/>
      <c r="B220" s="35"/>
      <c r="C220" s="35"/>
      <c r="D220" s="35"/>
      <c r="S220" s="124"/>
      <c r="T220" s="124"/>
      <c r="W220" s="124"/>
    </row>
    <row r="221" spans="1:23" s="122" customFormat="1" x14ac:dyDescent="0.25">
      <c r="A221" s="107"/>
      <c r="B221" s="35"/>
      <c r="C221" s="35"/>
      <c r="D221" s="35"/>
      <c r="S221" s="124"/>
      <c r="T221" s="124"/>
      <c r="W221" s="124"/>
    </row>
    <row r="222" spans="1:23" s="122" customFormat="1" x14ac:dyDescent="0.25">
      <c r="A222" s="107"/>
      <c r="B222" s="35"/>
      <c r="C222" s="35"/>
      <c r="D222" s="35"/>
      <c r="S222" s="124"/>
      <c r="T222" s="124"/>
      <c r="W222" s="124"/>
    </row>
    <row r="223" spans="1:23" s="122" customFormat="1" x14ac:dyDescent="0.25">
      <c r="A223" s="107"/>
      <c r="B223" s="35"/>
      <c r="C223" s="35"/>
      <c r="D223" s="35"/>
      <c r="S223" s="124"/>
      <c r="T223" s="124"/>
      <c r="W223" s="124"/>
    </row>
    <row r="224" spans="1:23" s="122" customFormat="1" x14ac:dyDescent="0.25">
      <c r="A224" s="107"/>
      <c r="B224" s="35"/>
      <c r="C224" s="35"/>
      <c r="D224" s="35"/>
      <c r="S224" s="124"/>
      <c r="T224" s="124"/>
      <c r="W224" s="124"/>
    </row>
    <row r="225" spans="1:23" s="122" customFormat="1" x14ac:dyDescent="0.25">
      <c r="A225" s="107"/>
      <c r="B225" s="35"/>
      <c r="C225" s="35"/>
      <c r="D225" s="35"/>
      <c r="S225" s="124"/>
      <c r="T225" s="124"/>
      <c r="W225" s="124"/>
    </row>
    <row r="226" spans="1:23" s="122" customFormat="1" x14ac:dyDescent="0.25">
      <c r="A226" s="107"/>
      <c r="B226" s="35"/>
      <c r="C226" s="35"/>
      <c r="D226" s="35"/>
      <c r="S226" s="124"/>
      <c r="T226" s="124"/>
      <c r="W226" s="124"/>
    </row>
    <row r="227" spans="1:23" s="122" customFormat="1" x14ac:dyDescent="0.25">
      <c r="A227" s="107"/>
      <c r="B227" s="35"/>
      <c r="C227" s="35"/>
      <c r="D227" s="35"/>
      <c r="S227" s="124"/>
      <c r="T227" s="124"/>
      <c r="W227" s="124"/>
    </row>
    <row r="228" spans="1:23" s="122" customFormat="1" x14ac:dyDescent="0.25">
      <c r="A228" s="107"/>
      <c r="B228" s="35"/>
      <c r="C228" s="35"/>
      <c r="D228" s="35"/>
      <c r="S228" s="124"/>
      <c r="T228" s="124"/>
      <c r="W228" s="124"/>
    </row>
    <row r="229" spans="1:23" s="122" customFormat="1" x14ac:dyDescent="0.25">
      <c r="A229" s="107"/>
      <c r="B229" s="35"/>
      <c r="C229" s="35"/>
      <c r="D229" s="35"/>
      <c r="S229" s="124"/>
      <c r="T229" s="124"/>
      <c r="W229" s="124"/>
    </row>
    <row r="230" spans="1:23" s="122" customFormat="1" x14ac:dyDescent="0.25">
      <c r="A230" s="107"/>
      <c r="B230" s="35"/>
      <c r="C230" s="35"/>
      <c r="D230" s="35"/>
      <c r="S230" s="124"/>
      <c r="T230" s="124"/>
      <c r="W230" s="124"/>
    </row>
    <row r="231" spans="1:23" s="122" customFormat="1" x14ac:dyDescent="0.25">
      <c r="A231" s="107"/>
      <c r="B231" s="35"/>
      <c r="C231" s="35"/>
      <c r="D231" s="35"/>
      <c r="S231" s="124"/>
      <c r="T231" s="124"/>
      <c r="W231" s="124"/>
    </row>
    <row r="232" spans="1:23" s="122" customFormat="1" x14ac:dyDescent="0.25">
      <c r="A232" s="107"/>
      <c r="B232" s="35"/>
      <c r="C232" s="35"/>
      <c r="D232" s="35"/>
      <c r="S232" s="124"/>
      <c r="T232" s="124"/>
      <c r="W232" s="124"/>
    </row>
    <row r="233" spans="1:23" s="122" customFormat="1" x14ac:dyDescent="0.25">
      <c r="A233" s="107"/>
      <c r="B233" s="35"/>
      <c r="C233" s="35"/>
      <c r="D233" s="35"/>
      <c r="S233" s="124"/>
      <c r="T233" s="124"/>
      <c r="W233" s="124"/>
    </row>
    <row r="234" spans="1:23" s="122" customFormat="1" x14ac:dyDescent="0.25">
      <c r="A234" s="107"/>
      <c r="B234" s="35"/>
      <c r="C234" s="35"/>
      <c r="D234" s="35"/>
      <c r="S234" s="124"/>
      <c r="T234" s="124"/>
      <c r="W234" s="124"/>
    </row>
    <row r="235" spans="1:23" s="122" customFormat="1" x14ac:dyDescent="0.25">
      <c r="A235" s="107"/>
      <c r="B235" s="35"/>
      <c r="C235" s="35"/>
      <c r="D235" s="35"/>
      <c r="S235" s="124"/>
      <c r="T235" s="124"/>
      <c r="W235" s="124"/>
    </row>
    <row r="236" spans="1:23" s="122" customFormat="1" x14ac:dyDescent="0.25">
      <c r="A236" s="107"/>
      <c r="B236" s="35"/>
      <c r="C236" s="35"/>
      <c r="D236" s="35"/>
      <c r="S236" s="124"/>
      <c r="T236" s="124"/>
      <c r="W236" s="124"/>
    </row>
    <row r="237" spans="1:23" s="122" customFormat="1" x14ac:dyDescent="0.25">
      <c r="A237" s="107"/>
      <c r="B237" s="35"/>
      <c r="C237" s="35"/>
      <c r="D237" s="35"/>
      <c r="S237" s="124"/>
      <c r="T237" s="124"/>
      <c r="W237" s="124"/>
    </row>
    <row r="238" spans="1:23" s="122" customFormat="1" x14ac:dyDescent="0.25">
      <c r="A238" s="107"/>
      <c r="B238" s="35"/>
      <c r="C238" s="35"/>
      <c r="D238" s="35"/>
      <c r="S238" s="124"/>
      <c r="T238" s="124"/>
      <c r="W238" s="124"/>
    </row>
    <row r="239" spans="1:23" s="122" customFormat="1" x14ac:dyDescent="0.25">
      <c r="A239" s="107"/>
      <c r="B239" s="35"/>
      <c r="C239" s="35"/>
      <c r="D239" s="35"/>
      <c r="S239" s="124"/>
      <c r="T239" s="124"/>
      <c r="W239" s="124"/>
    </row>
    <row r="240" spans="1:23" s="122" customFormat="1" x14ac:dyDescent="0.25">
      <c r="A240" s="107"/>
      <c r="B240" s="35"/>
      <c r="C240" s="35"/>
      <c r="D240" s="35"/>
      <c r="S240" s="124"/>
      <c r="T240" s="124"/>
      <c r="W240" s="124"/>
    </row>
    <row r="241" spans="1:23" s="122" customFormat="1" x14ac:dyDescent="0.25">
      <c r="A241" s="107"/>
      <c r="B241" s="35"/>
      <c r="C241" s="35"/>
      <c r="D241" s="35"/>
      <c r="S241" s="124"/>
      <c r="T241" s="124"/>
      <c r="W241" s="124"/>
    </row>
    <row r="242" spans="1:23" s="122" customFormat="1" x14ac:dyDescent="0.25">
      <c r="A242" s="107"/>
      <c r="B242" s="35"/>
      <c r="C242" s="35"/>
      <c r="D242" s="35"/>
      <c r="S242" s="124"/>
      <c r="T242" s="124"/>
      <c r="W242" s="124"/>
    </row>
    <row r="243" spans="1:23" s="122" customFormat="1" x14ac:dyDescent="0.25">
      <c r="A243" s="107"/>
      <c r="B243" s="35"/>
      <c r="C243" s="35"/>
      <c r="D243" s="35"/>
      <c r="S243" s="124"/>
      <c r="T243" s="124"/>
      <c r="W243" s="124"/>
    </row>
    <row r="244" spans="1:23" s="122" customFormat="1" x14ac:dyDescent="0.25">
      <c r="A244" s="107"/>
      <c r="B244" s="35"/>
      <c r="C244" s="35"/>
      <c r="D244" s="35"/>
      <c r="S244" s="124"/>
      <c r="T244" s="124"/>
      <c r="W244" s="124"/>
    </row>
    <row r="245" spans="1:23" s="122" customFormat="1" x14ac:dyDescent="0.25">
      <c r="A245" s="107"/>
      <c r="B245" s="35"/>
      <c r="C245" s="35"/>
      <c r="D245" s="35"/>
      <c r="S245" s="124"/>
      <c r="T245" s="124"/>
      <c r="W245" s="124"/>
    </row>
    <row r="246" spans="1:23" s="122" customFormat="1" x14ac:dyDescent="0.25">
      <c r="A246" s="107"/>
      <c r="B246" s="35"/>
      <c r="C246" s="35"/>
      <c r="D246" s="35"/>
      <c r="S246" s="124"/>
      <c r="T246" s="124"/>
      <c r="W246" s="124"/>
    </row>
    <row r="247" spans="1:23" s="122" customFormat="1" x14ac:dyDescent="0.25">
      <c r="A247" s="107"/>
      <c r="B247" s="35"/>
      <c r="C247" s="35"/>
      <c r="D247" s="35"/>
      <c r="S247" s="124"/>
      <c r="T247" s="124"/>
      <c r="W247" s="124"/>
    </row>
    <row r="248" spans="1:23" s="122" customFormat="1" x14ac:dyDescent="0.25">
      <c r="A248" s="107"/>
      <c r="B248" s="35"/>
      <c r="C248" s="35"/>
      <c r="D248" s="35"/>
      <c r="S248" s="124"/>
      <c r="T248" s="124"/>
      <c r="W248" s="124"/>
    </row>
    <row r="249" spans="1:23" s="122" customFormat="1" x14ac:dyDescent="0.25">
      <c r="A249" s="107"/>
      <c r="B249" s="35"/>
      <c r="C249" s="35"/>
      <c r="D249" s="35"/>
      <c r="S249" s="124"/>
      <c r="T249" s="124"/>
      <c r="W249" s="124"/>
    </row>
    <row r="250" spans="1:23" s="122" customFormat="1" x14ac:dyDescent="0.25">
      <c r="A250" s="107"/>
      <c r="B250" s="35"/>
      <c r="C250" s="35"/>
      <c r="D250" s="35"/>
      <c r="S250" s="124"/>
      <c r="T250" s="124"/>
      <c r="W250" s="124"/>
    </row>
    <row r="251" spans="1:23" s="122" customFormat="1" x14ac:dyDescent="0.25">
      <c r="A251" s="107"/>
      <c r="B251" s="35"/>
      <c r="C251" s="35"/>
      <c r="D251" s="35"/>
      <c r="S251" s="124"/>
      <c r="T251" s="124"/>
      <c r="W251" s="124"/>
    </row>
    <row r="252" spans="1:23" s="122" customFormat="1" x14ac:dyDescent="0.25">
      <c r="A252" s="107"/>
      <c r="B252" s="35"/>
      <c r="C252" s="35"/>
      <c r="D252" s="35"/>
      <c r="S252" s="124"/>
      <c r="T252" s="124"/>
      <c r="W252" s="124"/>
    </row>
    <row r="253" spans="1:23" s="122" customFormat="1" x14ac:dyDescent="0.25">
      <c r="A253" s="107"/>
      <c r="B253" s="35"/>
      <c r="C253" s="35"/>
      <c r="D253" s="35"/>
      <c r="S253" s="124"/>
      <c r="T253" s="124"/>
      <c r="W253" s="124"/>
    </row>
    <row r="254" spans="1:23" s="122" customFormat="1" x14ac:dyDescent="0.25">
      <c r="A254" s="107"/>
      <c r="B254" s="35"/>
      <c r="C254" s="35"/>
      <c r="D254" s="35"/>
      <c r="S254" s="124"/>
      <c r="T254" s="124"/>
      <c r="W254" s="124"/>
    </row>
    <row r="255" spans="1:23" s="122" customFormat="1" x14ac:dyDescent="0.25">
      <c r="A255" s="107"/>
      <c r="B255" s="35"/>
      <c r="C255" s="35"/>
      <c r="D255" s="35"/>
      <c r="S255" s="124"/>
      <c r="T255" s="124"/>
      <c r="W255" s="124"/>
    </row>
    <row r="256" spans="1:23" s="122" customFormat="1" x14ac:dyDescent="0.25">
      <c r="A256" s="107"/>
      <c r="B256" s="35"/>
      <c r="C256" s="35"/>
      <c r="D256" s="35"/>
      <c r="S256" s="124"/>
      <c r="T256" s="124"/>
      <c r="W256" s="124"/>
    </row>
    <row r="257" spans="1:23" s="122" customFormat="1" x14ac:dyDescent="0.25">
      <c r="A257" s="107"/>
      <c r="B257" s="35"/>
      <c r="C257" s="35"/>
      <c r="D257" s="35"/>
      <c r="S257" s="124"/>
      <c r="T257" s="124"/>
      <c r="W257" s="124"/>
    </row>
    <row r="258" spans="1:23" s="122" customFormat="1" x14ac:dyDescent="0.25">
      <c r="A258" s="107"/>
      <c r="B258" s="35"/>
      <c r="C258" s="35"/>
      <c r="D258" s="35"/>
      <c r="S258" s="124"/>
      <c r="T258" s="124"/>
      <c r="W258" s="124"/>
    </row>
    <row r="259" spans="1:23" s="122" customFormat="1" x14ac:dyDescent="0.25">
      <c r="A259" s="107"/>
      <c r="B259" s="35"/>
      <c r="C259" s="35"/>
      <c r="D259" s="35"/>
      <c r="S259" s="124"/>
      <c r="T259" s="124"/>
      <c r="W259" s="124"/>
    </row>
    <row r="260" spans="1:23" s="122" customFormat="1" x14ac:dyDescent="0.25">
      <c r="A260" s="107"/>
      <c r="B260" s="35"/>
      <c r="C260" s="35"/>
      <c r="D260" s="35"/>
      <c r="S260" s="124"/>
      <c r="T260" s="124"/>
      <c r="W260" s="124"/>
    </row>
    <row r="261" spans="1:23" s="122" customFormat="1" x14ac:dyDescent="0.25">
      <c r="A261" s="107"/>
      <c r="B261" s="35"/>
      <c r="C261" s="35"/>
      <c r="D261" s="35"/>
      <c r="S261" s="124"/>
      <c r="T261" s="124"/>
      <c r="W261" s="124"/>
    </row>
    <row r="262" spans="1:23" s="122" customFormat="1" x14ac:dyDescent="0.25">
      <c r="A262" s="107"/>
      <c r="B262" s="35"/>
      <c r="C262" s="35"/>
      <c r="D262" s="35"/>
      <c r="S262" s="124"/>
      <c r="T262" s="124"/>
      <c r="W262" s="124"/>
    </row>
    <row r="263" spans="1:23" s="122" customFormat="1" x14ac:dyDescent="0.25">
      <c r="A263" s="107"/>
      <c r="B263" s="35"/>
      <c r="C263" s="35"/>
      <c r="D263" s="35"/>
      <c r="S263" s="124"/>
      <c r="T263" s="124"/>
      <c r="W263" s="124"/>
    </row>
    <row r="264" spans="1:23" s="122" customFormat="1" x14ac:dyDescent="0.25">
      <c r="A264" s="107"/>
      <c r="B264" s="35"/>
      <c r="C264" s="35"/>
      <c r="D264" s="35"/>
      <c r="S264" s="124"/>
      <c r="T264" s="124"/>
      <c r="W264" s="124"/>
    </row>
    <row r="265" spans="1:23" s="122" customFormat="1" x14ac:dyDescent="0.25">
      <c r="A265" s="107"/>
      <c r="B265" s="35"/>
      <c r="C265" s="35"/>
      <c r="D265" s="35"/>
      <c r="S265" s="124"/>
      <c r="T265" s="124"/>
      <c r="W265" s="124"/>
    </row>
    <row r="266" spans="1:23" s="122" customFormat="1" x14ac:dyDescent="0.25">
      <c r="A266" s="107"/>
      <c r="B266" s="35"/>
      <c r="C266" s="35"/>
      <c r="D266" s="35"/>
      <c r="S266" s="124"/>
      <c r="T266" s="124"/>
      <c r="W266" s="124"/>
    </row>
    <row r="267" spans="1:23" s="122" customFormat="1" x14ac:dyDescent="0.25">
      <c r="A267" s="107"/>
      <c r="B267" s="35"/>
      <c r="C267" s="35"/>
      <c r="D267" s="35"/>
      <c r="S267" s="124"/>
      <c r="T267" s="124"/>
      <c r="W267" s="124"/>
    </row>
    <row r="268" spans="1:23" s="122" customFormat="1" x14ac:dyDescent="0.25">
      <c r="A268" s="107"/>
      <c r="B268" s="35"/>
      <c r="C268" s="35"/>
      <c r="D268" s="35"/>
      <c r="S268" s="124"/>
      <c r="T268" s="124"/>
      <c r="W268" s="124"/>
    </row>
    <row r="269" spans="1:23" s="122" customFormat="1" x14ac:dyDescent="0.25">
      <c r="A269" s="107"/>
      <c r="B269" s="35"/>
      <c r="C269" s="35"/>
      <c r="D269" s="35"/>
      <c r="S269" s="124"/>
      <c r="T269" s="124"/>
      <c r="W269" s="124"/>
    </row>
    <row r="270" spans="1:23" s="122" customFormat="1" x14ac:dyDescent="0.25">
      <c r="A270" s="107"/>
      <c r="B270" s="35"/>
      <c r="C270" s="35"/>
      <c r="D270" s="35"/>
      <c r="S270" s="124"/>
      <c r="T270" s="124"/>
      <c r="W270" s="124"/>
    </row>
    <row r="271" spans="1:23" s="122" customFormat="1" x14ac:dyDescent="0.25">
      <c r="A271" s="107"/>
      <c r="B271" s="35"/>
      <c r="C271" s="35"/>
      <c r="D271" s="35"/>
      <c r="S271" s="124"/>
      <c r="T271" s="124"/>
      <c r="W271" s="124"/>
    </row>
    <row r="272" spans="1:23" s="122" customFormat="1" x14ac:dyDescent="0.25">
      <c r="A272" s="107"/>
      <c r="B272" s="35"/>
      <c r="C272" s="35"/>
      <c r="D272" s="35"/>
      <c r="S272" s="124"/>
      <c r="T272" s="124"/>
      <c r="W272" s="124"/>
    </row>
    <row r="273" spans="1:23" s="122" customFormat="1" x14ac:dyDescent="0.25">
      <c r="A273" s="107"/>
      <c r="B273" s="35"/>
      <c r="C273" s="35"/>
      <c r="D273" s="35"/>
      <c r="S273" s="124"/>
      <c r="T273" s="124"/>
      <c r="W273" s="124"/>
    </row>
    <row r="274" spans="1:23" s="122" customFormat="1" x14ac:dyDescent="0.25">
      <c r="A274" s="107"/>
      <c r="B274" s="35"/>
      <c r="C274" s="35"/>
      <c r="D274" s="35"/>
      <c r="S274" s="124"/>
      <c r="T274" s="124"/>
      <c r="W274" s="124"/>
    </row>
    <row r="275" spans="1:23" s="122" customFormat="1" x14ac:dyDescent="0.25">
      <c r="A275" s="107"/>
      <c r="B275" s="35"/>
      <c r="C275" s="35"/>
      <c r="D275" s="35"/>
      <c r="S275" s="124"/>
      <c r="T275" s="124"/>
      <c r="W275" s="124"/>
    </row>
    <row r="276" spans="1:23" s="122" customFormat="1" x14ac:dyDescent="0.25">
      <c r="A276" s="107"/>
      <c r="B276" s="35"/>
      <c r="C276" s="35"/>
      <c r="D276" s="35"/>
      <c r="S276" s="124"/>
      <c r="T276" s="124"/>
      <c r="W276" s="124"/>
    </row>
    <row r="277" spans="1:23" s="122" customFormat="1" x14ac:dyDescent="0.25">
      <c r="A277" s="107"/>
      <c r="B277" s="35"/>
      <c r="C277" s="35"/>
      <c r="D277" s="35"/>
      <c r="S277" s="124"/>
      <c r="T277" s="124"/>
      <c r="W277" s="124"/>
    </row>
    <row r="278" spans="1:23" s="122" customFormat="1" x14ac:dyDescent="0.25">
      <c r="A278" s="107"/>
      <c r="B278" s="35"/>
      <c r="C278" s="35"/>
      <c r="D278" s="35"/>
      <c r="S278" s="124"/>
      <c r="T278" s="124"/>
      <c r="W278" s="124"/>
    </row>
    <row r="279" spans="1:23" s="122" customFormat="1" x14ac:dyDescent="0.25">
      <c r="A279" s="107"/>
      <c r="B279" s="35"/>
      <c r="C279" s="35"/>
      <c r="D279" s="35"/>
      <c r="S279" s="124"/>
      <c r="T279" s="124"/>
      <c r="W279" s="124"/>
    </row>
    <row r="280" spans="1:23" s="122" customFormat="1" x14ac:dyDescent="0.25">
      <c r="A280" s="107"/>
      <c r="B280" s="35"/>
      <c r="C280" s="35"/>
      <c r="D280" s="35"/>
      <c r="S280" s="124"/>
      <c r="T280" s="124"/>
      <c r="W280" s="124"/>
    </row>
    <row r="281" spans="1:23" s="122" customFormat="1" x14ac:dyDescent="0.25">
      <c r="A281" s="107"/>
      <c r="B281" s="35"/>
      <c r="C281" s="35"/>
      <c r="D281" s="35"/>
      <c r="S281" s="124"/>
      <c r="T281" s="124"/>
      <c r="W281" s="124"/>
    </row>
    <row r="282" spans="1:23" s="122" customFormat="1" x14ac:dyDescent="0.25">
      <c r="A282" s="107"/>
      <c r="B282" s="35"/>
      <c r="C282" s="35"/>
      <c r="D282" s="35"/>
      <c r="S282" s="124"/>
      <c r="T282" s="124"/>
      <c r="W282" s="124"/>
    </row>
    <row r="283" spans="1:23" s="122" customFormat="1" x14ac:dyDescent="0.25">
      <c r="A283" s="107"/>
      <c r="B283" s="35"/>
      <c r="C283" s="35"/>
      <c r="D283" s="35"/>
      <c r="S283" s="124"/>
      <c r="T283" s="124"/>
      <c r="W283" s="124"/>
    </row>
    <row r="284" spans="1:23" s="122" customFormat="1" x14ac:dyDescent="0.25">
      <c r="A284" s="107"/>
      <c r="B284" s="35"/>
      <c r="C284" s="35"/>
      <c r="D284" s="35"/>
      <c r="S284" s="124"/>
      <c r="T284" s="124"/>
      <c r="W284" s="124"/>
    </row>
    <row r="285" spans="1:23" s="122" customFormat="1" x14ac:dyDescent="0.25">
      <c r="A285" s="107"/>
      <c r="B285" s="35"/>
      <c r="C285" s="35"/>
      <c r="D285" s="35"/>
      <c r="S285" s="124"/>
      <c r="T285" s="124"/>
      <c r="W285" s="124"/>
    </row>
    <row r="286" spans="1:23" s="122" customFormat="1" x14ac:dyDescent="0.25">
      <c r="A286" s="107"/>
      <c r="B286" s="35"/>
      <c r="C286" s="35"/>
      <c r="D286" s="35"/>
      <c r="S286" s="124"/>
      <c r="T286" s="124"/>
      <c r="W286" s="124"/>
    </row>
    <row r="287" spans="1:23" s="122" customFormat="1" x14ac:dyDescent="0.25">
      <c r="A287" s="107"/>
      <c r="B287" s="35"/>
      <c r="C287" s="35"/>
      <c r="D287" s="35"/>
      <c r="S287" s="124"/>
      <c r="T287" s="124"/>
      <c r="W287" s="124"/>
    </row>
    <row r="288" spans="1:23" s="122" customFormat="1" x14ac:dyDescent="0.25">
      <c r="A288" s="107"/>
      <c r="B288" s="35"/>
      <c r="C288" s="35"/>
      <c r="D288" s="35"/>
      <c r="S288" s="124"/>
      <c r="T288" s="124"/>
      <c r="W288" s="124"/>
    </row>
    <row r="289" spans="1:23" s="122" customFormat="1" x14ac:dyDescent="0.25">
      <c r="A289" s="107"/>
      <c r="B289" s="35"/>
      <c r="C289" s="35"/>
      <c r="D289" s="35"/>
      <c r="S289" s="124"/>
      <c r="T289" s="124"/>
      <c r="W289" s="124"/>
    </row>
    <row r="290" spans="1:23" s="122" customFormat="1" x14ac:dyDescent="0.25">
      <c r="A290" s="107"/>
      <c r="B290" s="35"/>
      <c r="C290" s="35"/>
      <c r="D290" s="35"/>
      <c r="S290" s="124"/>
      <c r="T290" s="124"/>
      <c r="W290" s="124"/>
    </row>
    <row r="291" spans="1:23" s="122" customFormat="1" x14ac:dyDescent="0.25">
      <c r="A291" s="107"/>
      <c r="B291" s="35"/>
      <c r="C291" s="35"/>
      <c r="D291" s="35"/>
      <c r="S291" s="124"/>
      <c r="T291" s="124"/>
      <c r="W291" s="124"/>
    </row>
    <row r="292" spans="1:23" s="122" customFormat="1" x14ac:dyDescent="0.25">
      <c r="A292" s="107"/>
      <c r="B292" s="35"/>
      <c r="C292" s="35"/>
      <c r="D292" s="35"/>
      <c r="S292" s="124"/>
      <c r="T292" s="124"/>
      <c r="W292" s="124"/>
    </row>
    <row r="293" spans="1:23" s="122" customFormat="1" x14ac:dyDescent="0.25">
      <c r="A293" s="107"/>
      <c r="B293" s="35"/>
      <c r="C293" s="35"/>
      <c r="D293" s="35"/>
      <c r="S293" s="124"/>
      <c r="T293" s="124"/>
      <c r="W293" s="124"/>
    </row>
    <row r="294" spans="1:23" s="122" customFormat="1" x14ac:dyDescent="0.25">
      <c r="A294" s="107"/>
      <c r="B294" s="35"/>
      <c r="C294" s="35"/>
      <c r="D294" s="35"/>
      <c r="S294" s="124"/>
      <c r="T294" s="124"/>
      <c r="W294" s="124"/>
    </row>
    <row r="295" spans="1:23" s="122" customFormat="1" x14ac:dyDescent="0.25">
      <c r="A295" s="107"/>
      <c r="B295" s="35"/>
      <c r="C295" s="35"/>
      <c r="D295" s="35"/>
      <c r="S295" s="124"/>
      <c r="T295" s="124"/>
      <c r="W295" s="124"/>
    </row>
    <row r="296" spans="1:23" s="122" customFormat="1" x14ac:dyDescent="0.25">
      <c r="A296" s="107"/>
      <c r="B296" s="35"/>
      <c r="C296" s="35"/>
      <c r="D296" s="35"/>
      <c r="S296" s="124"/>
      <c r="T296" s="124"/>
      <c r="W296" s="124"/>
    </row>
    <row r="297" spans="1:23" s="122" customFormat="1" x14ac:dyDescent="0.25">
      <c r="A297" s="107"/>
      <c r="B297" s="35"/>
      <c r="C297" s="35"/>
      <c r="D297" s="35"/>
      <c r="S297" s="124"/>
      <c r="T297" s="124"/>
      <c r="W297" s="124"/>
    </row>
    <row r="298" spans="1:23" s="122" customFormat="1" x14ac:dyDescent="0.25">
      <c r="A298" s="107"/>
      <c r="B298" s="35"/>
      <c r="C298" s="35"/>
      <c r="D298" s="35"/>
      <c r="S298" s="124"/>
      <c r="T298" s="124"/>
      <c r="W298" s="124"/>
    </row>
    <row r="299" spans="1:23" s="122" customFormat="1" x14ac:dyDescent="0.25">
      <c r="A299" s="107"/>
      <c r="B299" s="35"/>
      <c r="C299" s="35"/>
      <c r="D299" s="35"/>
      <c r="S299" s="124"/>
      <c r="T299" s="124"/>
      <c r="W299" s="124"/>
    </row>
    <row r="300" spans="1:23" s="122" customFormat="1" x14ac:dyDescent="0.25">
      <c r="A300" s="107"/>
      <c r="B300" s="35"/>
      <c r="C300" s="35"/>
      <c r="D300" s="35"/>
      <c r="S300" s="124"/>
      <c r="T300" s="124"/>
      <c r="W300" s="124"/>
    </row>
    <row r="301" spans="1:23" s="122" customFormat="1" x14ac:dyDescent="0.25">
      <c r="A301" s="107"/>
      <c r="B301" s="35"/>
      <c r="C301" s="35"/>
      <c r="D301" s="35"/>
      <c r="S301" s="124"/>
      <c r="T301" s="124"/>
      <c r="W301" s="124"/>
    </row>
    <row r="302" spans="1:23" s="122" customFormat="1" x14ac:dyDescent="0.25">
      <c r="A302" s="107"/>
      <c r="B302" s="35"/>
      <c r="C302" s="35"/>
      <c r="D302" s="35"/>
      <c r="S302" s="124"/>
      <c r="T302" s="124"/>
      <c r="W302" s="124"/>
    </row>
    <row r="303" spans="1:23" s="122" customFormat="1" x14ac:dyDescent="0.25">
      <c r="A303" s="107"/>
      <c r="B303" s="35"/>
      <c r="C303" s="35"/>
      <c r="D303" s="35"/>
      <c r="S303" s="124"/>
      <c r="T303" s="124"/>
      <c r="W303" s="124"/>
    </row>
    <row r="304" spans="1:23" s="122" customFormat="1" x14ac:dyDescent="0.25">
      <c r="A304" s="107"/>
      <c r="B304" s="35"/>
      <c r="C304" s="35"/>
      <c r="D304" s="35"/>
      <c r="S304" s="124"/>
      <c r="T304" s="124"/>
      <c r="W304" s="124"/>
    </row>
    <row r="305" spans="1:23" s="122" customFormat="1" x14ac:dyDescent="0.25">
      <c r="A305" s="107"/>
      <c r="B305" s="35"/>
      <c r="C305" s="35"/>
      <c r="D305" s="35"/>
      <c r="S305" s="124"/>
      <c r="T305" s="124"/>
      <c r="W305" s="124"/>
    </row>
    <row r="306" spans="1:23" s="122" customFormat="1" x14ac:dyDescent="0.25">
      <c r="A306" s="107"/>
      <c r="B306" s="35"/>
      <c r="C306" s="35"/>
      <c r="D306" s="35"/>
      <c r="S306" s="124"/>
      <c r="T306" s="124"/>
      <c r="W306" s="124"/>
    </row>
    <row r="307" spans="1:23" s="122" customFormat="1" x14ac:dyDescent="0.25">
      <c r="A307" s="107"/>
      <c r="B307" s="35"/>
      <c r="C307" s="35"/>
      <c r="D307" s="35"/>
      <c r="S307" s="124"/>
      <c r="T307" s="124"/>
      <c r="W307" s="124"/>
    </row>
    <row r="308" spans="1:23" s="122" customFormat="1" x14ac:dyDescent="0.25">
      <c r="A308" s="107"/>
      <c r="B308" s="35"/>
      <c r="C308" s="35"/>
      <c r="D308" s="35"/>
      <c r="S308" s="124"/>
      <c r="T308" s="124"/>
      <c r="W308" s="124"/>
    </row>
    <row r="309" spans="1:23" s="122" customFormat="1" x14ac:dyDescent="0.25">
      <c r="A309" s="107"/>
      <c r="B309" s="35"/>
      <c r="C309" s="35"/>
      <c r="D309" s="35"/>
      <c r="S309" s="124"/>
      <c r="T309" s="124"/>
      <c r="W309" s="124"/>
    </row>
    <row r="310" spans="1:23" s="122" customFormat="1" x14ac:dyDescent="0.25">
      <c r="A310" s="107"/>
      <c r="B310" s="35"/>
      <c r="C310" s="35"/>
      <c r="D310" s="35"/>
      <c r="S310" s="124"/>
      <c r="T310" s="124"/>
      <c r="W310" s="124"/>
    </row>
    <row r="311" spans="1:23" s="122" customFormat="1" x14ac:dyDescent="0.25">
      <c r="A311" s="107"/>
      <c r="B311" s="35"/>
      <c r="C311" s="35"/>
      <c r="D311" s="35"/>
      <c r="S311" s="124"/>
      <c r="T311" s="124"/>
      <c r="W311" s="124"/>
    </row>
    <row r="312" spans="1:23" s="122" customFormat="1" x14ac:dyDescent="0.25">
      <c r="A312" s="107"/>
      <c r="B312" s="35"/>
      <c r="C312" s="35"/>
      <c r="D312" s="35"/>
      <c r="S312" s="124"/>
      <c r="T312" s="124"/>
      <c r="W312" s="124"/>
    </row>
    <row r="313" spans="1:23" s="122" customFormat="1" x14ac:dyDescent="0.25">
      <c r="A313" s="107"/>
      <c r="B313" s="35"/>
      <c r="C313" s="35"/>
      <c r="D313" s="35"/>
      <c r="S313" s="124"/>
      <c r="T313" s="124"/>
      <c r="W313" s="124"/>
    </row>
    <row r="314" spans="1:23" s="122" customFormat="1" x14ac:dyDescent="0.25">
      <c r="A314" s="107"/>
      <c r="B314" s="35"/>
      <c r="C314" s="35"/>
      <c r="D314" s="35"/>
      <c r="S314" s="124"/>
      <c r="T314" s="124"/>
      <c r="W314" s="124"/>
    </row>
    <row r="315" spans="1:23" s="122" customFormat="1" x14ac:dyDescent="0.25">
      <c r="A315" s="107"/>
      <c r="B315" s="35"/>
      <c r="C315" s="35"/>
      <c r="D315" s="35"/>
      <c r="S315" s="124"/>
      <c r="T315" s="124"/>
      <c r="W315" s="124"/>
    </row>
    <row r="316" spans="1:23" s="122" customFormat="1" x14ac:dyDescent="0.25">
      <c r="A316" s="107"/>
      <c r="B316" s="35"/>
      <c r="C316" s="35"/>
      <c r="D316" s="35"/>
      <c r="S316" s="124"/>
      <c r="T316" s="124"/>
      <c r="W316" s="124"/>
    </row>
    <row r="317" spans="1:23" s="122" customFormat="1" x14ac:dyDescent="0.25">
      <c r="A317" s="107"/>
      <c r="B317" s="35"/>
      <c r="C317" s="35"/>
      <c r="D317" s="35"/>
      <c r="S317" s="124"/>
      <c r="T317" s="124"/>
      <c r="W317" s="124"/>
    </row>
    <row r="318" spans="1:23" s="122" customFormat="1" x14ac:dyDescent="0.25">
      <c r="A318" s="107"/>
      <c r="B318" s="35"/>
      <c r="C318" s="35"/>
      <c r="D318" s="35"/>
      <c r="S318" s="124"/>
      <c r="T318" s="124"/>
      <c r="W318" s="124"/>
    </row>
    <row r="319" spans="1:23" s="122" customFormat="1" x14ac:dyDescent="0.25">
      <c r="A319" s="107"/>
      <c r="B319" s="35"/>
      <c r="C319" s="35"/>
      <c r="D319" s="35"/>
      <c r="S319" s="124"/>
      <c r="T319" s="124"/>
      <c r="W319" s="124"/>
    </row>
    <row r="320" spans="1:23" s="122" customFormat="1" x14ac:dyDescent="0.25">
      <c r="A320" s="107"/>
      <c r="B320" s="35"/>
      <c r="C320" s="35"/>
      <c r="D320" s="35"/>
      <c r="S320" s="124"/>
      <c r="T320" s="124"/>
      <c r="W320" s="124"/>
    </row>
    <row r="321" spans="1:23" s="122" customFormat="1" x14ac:dyDescent="0.25">
      <c r="A321" s="107"/>
      <c r="B321" s="35"/>
      <c r="C321" s="35"/>
      <c r="D321" s="35"/>
      <c r="S321" s="124"/>
      <c r="T321" s="124"/>
      <c r="W321" s="124"/>
    </row>
    <row r="322" spans="1:23" s="122" customFormat="1" x14ac:dyDescent="0.25">
      <c r="A322" s="107"/>
      <c r="B322" s="35"/>
      <c r="C322" s="35"/>
      <c r="D322" s="35"/>
      <c r="S322" s="124"/>
      <c r="T322" s="124"/>
      <c r="W322" s="124"/>
    </row>
    <row r="323" spans="1:23" s="122" customFormat="1" x14ac:dyDescent="0.25">
      <c r="A323" s="107"/>
      <c r="B323" s="35"/>
      <c r="C323" s="35"/>
      <c r="D323" s="35"/>
      <c r="S323" s="124"/>
      <c r="T323" s="124"/>
      <c r="W323" s="124"/>
    </row>
    <row r="324" spans="1:23" s="122" customFormat="1" x14ac:dyDescent="0.25">
      <c r="A324" s="107"/>
      <c r="B324" s="35"/>
      <c r="C324" s="35"/>
      <c r="D324" s="35"/>
      <c r="S324" s="124"/>
      <c r="T324" s="124"/>
      <c r="W324" s="124"/>
    </row>
    <row r="325" spans="1:23" s="122" customFormat="1" x14ac:dyDescent="0.25">
      <c r="A325" s="107"/>
      <c r="B325" s="35"/>
      <c r="C325" s="35"/>
      <c r="D325" s="35"/>
      <c r="S325" s="124"/>
      <c r="T325" s="124"/>
      <c r="W325" s="124"/>
    </row>
    <row r="326" spans="1:23" s="122" customFormat="1" x14ac:dyDescent="0.25">
      <c r="A326" s="107"/>
      <c r="B326" s="35"/>
      <c r="C326" s="35"/>
      <c r="D326" s="35"/>
      <c r="S326" s="124"/>
      <c r="T326" s="124"/>
      <c r="W326" s="124"/>
    </row>
    <row r="327" spans="1:23" s="122" customFormat="1" x14ac:dyDescent="0.25">
      <c r="A327" s="107"/>
      <c r="B327" s="35"/>
      <c r="C327" s="35"/>
      <c r="D327" s="35"/>
      <c r="S327" s="124"/>
      <c r="T327" s="124"/>
      <c r="W327" s="124"/>
    </row>
    <row r="328" spans="1:23" s="122" customFormat="1" x14ac:dyDescent="0.25">
      <c r="A328" s="107"/>
      <c r="B328" s="35"/>
      <c r="C328" s="35"/>
      <c r="D328" s="35"/>
      <c r="S328" s="124"/>
      <c r="T328" s="124"/>
      <c r="W328" s="124"/>
    </row>
    <row r="329" spans="1:23" s="122" customFormat="1" x14ac:dyDescent="0.25">
      <c r="A329" s="107"/>
      <c r="B329" s="35"/>
      <c r="C329" s="35"/>
      <c r="D329" s="35"/>
      <c r="S329" s="124"/>
      <c r="T329" s="124"/>
      <c r="W329" s="124"/>
    </row>
    <row r="330" spans="1:23" s="122" customFormat="1" x14ac:dyDescent="0.25">
      <c r="A330" s="107"/>
      <c r="B330" s="35"/>
      <c r="C330" s="35"/>
      <c r="D330" s="35"/>
      <c r="S330" s="124"/>
      <c r="T330" s="124"/>
      <c r="W330" s="124"/>
    </row>
    <row r="331" spans="1:23" s="122" customFormat="1" x14ac:dyDescent="0.25">
      <c r="A331" s="107"/>
      <c r="B331" s="35"/>
      <c r="C331" s="35"/>
      <c r="D331" s="35"/>
      <c r="S331" s="124"/>
      <c r="T331" s="124"/>
      <c r="W331" s="124"/>
    </row>
    <row r="332" spans="1:23" s="122" customFormat="1" x14ac:dyDescent="0.25">
      <c r="A332" s="107"/>
      <c r="B332" s="35"/>
      <c r="C332" s="35"/>
      <c r="D332" s="35"/>
      <c r="S332" s="124"/>
      <c r="T332" s="124"/>
      <c r="W332" s="124"/>
    </row>
    <row r="333" spans="1:23" s="122" customFormat="1" x14ac:dyDescent="0.25">
      <c r="A333" s="107"/>
      <c r="B333" s="35"/>
      <c r="C333" s="35"/>
      <c r="D333" s="35"/>
      <c r="S333" s="124"/>
      <c r="T333" s="124"/>
      <c r="W333" s="124"/>
    </row>
    <row r="334" spans="1:23" s="122" customFormat="1" x14ac:dyDescent="0.25">
      <c r="A334" s="107"/>
      <c r="B334" s="35"/>
      <c r="C334" s="35"/>
      <c r="D334" s="35"/>
      <c r="S334" s="124"/>
      <c r="T334" s="124"/>
      <c r="W334" s="124"/>
    </row>
    <row r="335" spans="1:23" s="122" customFormat="1" x14ac:dyDescent="0.25">
      <c r="A335" s="107"/>
      <c r="B335" s="35"/>
      <c r="C335" s="35"/>
      <c r="D335" s="35"/>
      <c r="S335" s="124"/>
      <c r="T335" s="124"/>
      <c r="W335" s="124"/>
    </row>
    <row r="336" spans="1:23" s="122" customFormat="1" x14ac:dyDescent="0.25">
      <c r="A336" s="107"/>
      <c r="B336" s="35"/>
      <c r="C336" s="35"/>
      <c r="D336" s="35"/>
      <c r="S336" s="124"/>
      <c r="T336" s="124"/>
      <c r="W336" s="124"/>
    </row>
    <row r="337" spans="1:23" s="122" customFormat="1" x14ac:dyDescent="0.25">
      <c r="A337" s="107"/>
      <c r="B337" s="35"/>
      <c r="C337" s="35"/>
      <c r="D337" s="35"/>
      <c r="S337" s="124"/>
      <c r="T337" s="124"/>
      <c r="W337" s="124"/>
    </row>
    <row r="338" spans="1:23" s="122" customFormat="1" x14ac:dyDescent="0.25">
      <c r="A338" s="107"/>
      <c r="B338" s="35"/>
      <c r="C338" s="35"/>
      <c r="D338" s="35"/>
      <c r="S338" s="124"/>
      <c r="T338" s="124"/>
      <c r="W338" s="124"/>
    </row>
    <row r="339" spans="1:23" s="122" customFormat="1" x14ac:dyDescent="0.25">
      <c r="A339" s="107"/>
      <c r="B339" s="35"/>
      <c r="C339" s="35"/>
      <c r="D339" s="35"/>
      <c r="S339" s="124"/>
      <c r="T339" s="124"/>
      <c r="W339" s="124"/>
    </row>
    <row r="340" spans="1:23" s="122" customFormat="1" x14ac:dyDescent="0.25">
      <c r="A340" s="107"/>
      <c r="B340" s="35"/>
      <c r="C340" s="35"/>
      <c r="D340" s="35"/>
      <c r="S340" s="124"/>
      <c r="T340" s="124"/>
      <c r="W340" s="124"/>
    </row>
    <row r="341" spans="1:23" s="122" customFormat="1" x14ac:dyDescent="0.25">
      <c r="A341" s="107"/>
      <c r="B341" s="35"/>
      <c r="C341" s="35"/>
      <c r="D341" s="35"/>
      <c r="S341" s="124"/>
      <c r="T341" s="124"/>
      <c r="W341" s="124"/>
    </row>
    <row r="342" spans="1:23" s="122" customFormat="1" x14ac:dyDescent="0.25">
      <c r="A342" s="107"/>
      <c r="B342" s="35"/>
      <c r="C342" s="35"/>
      <c r="D342" s="35"/>
      <c r="S342" s="124"/>
      <c r="T342" s="124"/>
      <c r="W342" s="124"/>
    </row>
    <row r="343" spans="1:23" s="122" customFormat="1" x14ac:dyDescent="0.25">
      <c r="A343" s="107"/>
      <c r="B343" s="35"/>
      <c r="C343" s="35"/>
      <c r="D343" s="35"/>
      <c r="S343" s="124"/>
      <c r="T343" s="124"/>
      <c r="W343" s="124"/>
    </row>
    <row r="344" spans="1:23" s="122" customFormat="1" x14ac:dyDescent="0.25">
      <c r="A344" s="107"/>
      <c r="B344" s="35"/>
      <c r="C344" s="35"/>
      <c r="D344" s="35"/>
      <c r="S344" s="124"/>
      <c r="T344" s="124"/>
      <c r="W344" s="124"/>
    </row>
    <row r="345" spans="1:23" s="122" customFormat="1" x14ac:dyDescent="0.25">
      <c r="A345" s="107"/>
      <c r="B345" s="35"/>
      <c r="C345" s="35"/>
      <c r="D345" s="35"/>
      <c r="S345" s="124"/>
      <c r="T345" s="124"/>
      <c r="W345" s="124"/>
    </row>
    <row r="346" spans="1:23" s="122" customFormat="1" x14ac:dyDescent="0.25">
      <c r="A346" s="107"/>
      <c r="B346" s="35"/>
      <c r="C346" s="35"/>
      <c r="D346" s="35"/>
      <c r="S346" s="124"/>
      <c r="T346" s="124"/>
      <c r="W346" s="124"/>
    </row>
    <row r="347" spans="1:23" s="122" customFormat="1" x14ac:dyDescent="0.25">
      <c r="A347" s="107"/>
      <c r="B347" s="35"/>
      <c r="C347" s="35"/>
      <c r="D347" s="35"/>
      <c r="S347" s="124"/>
      <c r="T347" s="124"/>
      <c r="W347" s="124"/>
    </row>
    <row r="348" spans="1:23" s="122" customFormat="1" x14ac:dyDescent="0.25">
      <c r="A348" s="107"/>
      <c r="B348" s="35"/>
      <c r="C348" s="35"/>
      <c r="D348" s="35"/>
      <c r="S348" s="124"/>
      <c r="T348" s="124"/>
      <c r="W348" s="124"/>
    </row>
    <row r="349" spans="1:23" s="122" customFormat="1" x14ac:dyDescent="0.25">
      <c r="A349" s="107"/>
      <c r="B349" s="35"/>
      <c r="C349" s="35"/>
      <c r="D349" s="35"/>
      <c r="S349" s="124"/>
      <c r="T349" s="124"/>
      <c r="W349" s="124"/>
    </row>
    <row r="350" spans="1:23" s="122" customFormat="1" x14ac:dyDescent="0.25">
      <c r="A350" s="107"/>
      <c r="B350" s="35"/>
      <c r="C350" s="35"/>
      <c r="D350" s="35"/>
      <c r="S350" s="124"/>
      <c r="T350" s="124"/>
      <c r="W350" s="124"/>
    </row>
    <row r="351" spans="1:23" s="122" customFormat="1" x14ac:dyDescent="0.25">
      <c r="A351" s="107"/>
      <c r="B351" s="35"/>
      <c r="C351" s="35"/>
      <c r="D351" s="35"/>
      <c r="S351" s="124"/>
      <c r="T351" s="124"/>
      <c r="W351" s="124"/>
    </row>
    <row r="352" spans="1:23" s="122" customFormat="1" x14ac:dyDescent="0.25">
      <c r="A352" s="107"/>
      <c r="B352" s="35"/>
      <c r="C352" s="35"/>
      <c r="D352" s="35"/>
      <c r="S352" s="124"/>
      <c r="T352" s="124"/>
      <c r="W352" s="124"/>
    </row>
    <row r="353" spans="1:23" s="122" customFormat="1" x14ac:dyDescent="0.25">
      <c r="A353" s="107"/>
      <c r="B353" s="35"/>
      <c r="C353" s="35"/>
      <c r="D353" s="35"/>
      <c r="S353" s="124"/>
      <c r="T353" s="124"/>
      <c r="W353" s="124"/>
    </row>
    <row r="354" spans="1:23" s="122" customFormat="1" x14ac:dyDescent="0.25">
      <c r="A354" s="107"/>
      <c r="B354" s="35"/>
      <c r="C354" s="35"/>
      <c r="D354" s="35"/>
      <c r="S354" s="124"/>
      <c r="T354" s="124"/>
      <c r="W354" s="124"/>
    </row>
    <row r="355" spans="1:23" s="122" customFormat="1" x14ac:dyDescent="0.25">
      <c r="A355" s="107"/>
      <c r="B355" s="35"/>
      <c r="C355" s="35"/>
      <c r="D355" s="35"/>
      <c r="S355" s="124"/>
      <c r="T355" s="124"/>
      <c r="W355" s="124"/>
    </row>
    <row r="356" spans="1:23" s="122" customFormat="1" x14ac:dyDescent="0.25">
      <c r="A356" s="107"/>
      <c r="B356" s="35"/>
      <c r="C356" s="35"/>
      <c r="D356" s="35"/>
      <c r="S356" s="124"/>
      <c r="T356" s="124"/>
      <c r="W356" s="124"/>
    </row>
    <row r="357" spans="1:23" s="122" customFormat="1" x14ac:dyDescent="0.25">
      <c r="A357" s="107"/>
      <c r="B357" s="35"/>
      <c r="C357" s="35"/>
      <c r="D357" s="35"/>
      <c r="S357" s="124"/>
      <c r="T357" s="124"/>
      <c r="W357" s="124"/>
    </row>
    <row r="358" spans="1:23" s="122" customFormat="1" x14ac:dyDescent="0.25">
      <c r="A358" s="107"/>
      <c r="B358" s="35"/>
      <c r="C358" s="35"/>
      <c r="D358" s="35"/>
      <c r="S358" s="124"/>
      <c r="T358" s="124"/>
      <c r="W358" s="124"/>
    </row>
    <row r="359" spans="1:23" s="122" customFormat="1" x14ac:dyDescent="0.25">
      <c r="A359" s="107"/>
      <c r="B359" s="35"/>
      <c r="C359" s="35"/>
      <c r="D359" s="35"/>
      <c r="S359" s="124"/>
      <c r="T359" s="124"/>
      <c r="W359" s="124"/>
    </row>
    <row r="360" spans="1:23" s="122" customFormat="1" x14ac:dyDescent="0.25">
      <c r="A360" s="107"/>
      <c r="B360" s="35"/>
      <c r="C360" s="35"/>
      <c r="D360" s="35"/>
      <c r="S360" s="124"/>
      <c r="T360" s="124"/>
      <c r="W360" s="124"/>
    </row>
    <row r="361" spans="1:23" s="122" customFormat="1" x14ac:dyDescent="0.25">
      <c r="A361" s="107"/>
      <c r="B361" s="35"/>
      <c r="C361" s="35"/>
      <c r="D361" s="35"/>
      <c r="S361" s="124"/>
      <c r="T361" s="124"/>
      <c r="W361" s="124"/>
    </row>
    <row r="362" spans="1:23" s="122" customFormat="1" x14ac:dyDescent="0.25">
      <c r="A362" s="107"/>
      <c r="B362" s="35"/>
      <c r="C362" s="35"/>
      <c r="D362" s="35"/>
      <c r="S362" s="124"/>
      <c r="T362" s="124"/>
      <c r="W362" s="124"/>
    </row>
    <row r="363" spans="1:23" s="122" customFormat="1" x14ac:dyDescent="0.25">
      <c r="A363" s="107"/>
      <c r="B363" s="35"/>
      <c r="C363" s="35"/>
      <c r="D363" s="35"/>
      <c r="S363" s="124"/>
      <c r="T363" s="124"/>
      <c r="W363" s="124"/>
    </row>
    <row r="364" spans="1:23" s="122" customFormat="1" x14ac:dyDescent="0.25">
      <c r="A364" s="107"/>
      <c r="B364" s="35"/>
      <c r="C364" s="35"/>
      <c r="D364" s="35"/>
      <c r="S364" s="124"/>
      <c r="T364" s="124"/>
      <c r="W364" s="124"/>
    </row>
    <row r="365" spans="1:23" s="122" customFormat="1" x14ac:dyDescent="0.25">
      <c r="A365" s="107"/>
      <c r="B365" s="35"/>
      <c r="C365" s="35"/>
      <c r="D365" s="35"/>
      <c r="S365" s="124"/>
      <c r="T365" s="124"/>
      <c r="W365" s="124"/>
    </row>
    <row r="366" spans="1:23" s="122" customFormat="1" x14ac:dyDescent="0.25">
      <c r="A366" s="107"/>
      <c r="B366" s="35"/>
      <c r="C366" s="35"/>
      <c r="D366" s="35"/>
      <c r="S366" s="124"/>
      <c r="T366" s="124"/>
      <c r="W366" s="124"/>
    </row>
    <row r="367" spans="1:23" s="122" customFormat="1" x14ac:dyDescent="0.25">
      <c r="A367" s="107"/>
      <c r="B367" s="35"/>
      <c r="C367" s="35"/>
      <c r="D367" s="35"/>
      <c r="S367" s="124"/>
      <c r="T367" s="124"/>
      <c r="W367" s="124"/>
    </row>
    <row r="368" spans="1:23" s="122" customFormat="1" x14ac:dyDescent="0.25">
      <c r="A368" s="107"/>
      <c r="B368" s="35"/>
      <c r="C368" s="35"/>
      <c r="D368" s="35"/>
      <c r="S368" s="124"/>
      <c r="T368" s="124"/>
      <c r="W368" s="124"/>
    </row>
    <row r="369" spans="1:23" s="122" customFormat="1" x14ac:dyDescent="0.25">
      <c r="A369" s="107"/>
      <c r="B369" s="35"/>
      <c r="C369" s="35"/>
      <c r="D369" s="35"/>
      <c r="S369" s="124"/>
      <c r="T369" s="124"/>
      <c r="W369" s="124"/>
    </row>
    <row r="370" spans="1:23" s="122" customFormat="1" x14ac:dyDescent="0.25">
      <c r="A370" s="107"/>
      <c r="B370" s="35"/>
      <c r="C370" s="35"/>
      <c r="D370" s="35"/>
      <c r="S370" s="124"/>
      <c r="T370" s="124"/>
      <c r="W370" s="124"/>
    </row>
    <row r="371" spans="1:23" s="122" customFormat="1" x14ac:dyDescent="0.25">
      <c r="A371" s="107"/>
      <c r="B371" s="35"/>
      <c r="C371" s="35"/>
      <c r="D371" s="35"/>
      <c r="S371" s="124"/>
      <c r="T371" s="124"/>
      <c r="W371" s="124"/>
    </row>
    <row r="372" spans="1:23" s="122" customFormat="1" x14ac:dyDescent="0.25">
      <c r="A372" s="107"/>
      <c r="B372" s="35"/>
      <c r="C372" s="35"/>
      <c r="D372" s="35"/>
      <c r="S372" s="124"/>
      <c r="T372" s="124"/>
      <c r="W372" s="124"/>
    </row>
    <row r="373" spans="1:23" s="122" customFormat="1" x14ac:dyDescent="0.25">
      <c r="A373" s="107"/>
      <c r="B373" s="35"/>
      <c r="C373" s="35"/>
      <c r="D373" s="35"/>
      <c r="S373" s="124"/>
      <c r="T373" s="124"/>
      <c r="W373" s="124"/>
    </row>
    <row r="374" spans="1:23" s="122" customFormat="1" x14ac:dyDescent="0.25">
      <c r="A374" s="107"/>
      <c r="B374" s="35"/>
      <c r="C374" s="35"/>
      <c r="D374" s="35"/>
      <c r="S374" s="124"/>
      <c r="T374" s="124"/>
      <c r="W374" s="124"/>
    </row>
    <row r="375" spans="1:23" s="122" customFormat="1" x14ac:dyDescent="0.25">
      <c r="A375" s="107"/>
      <c r="B375" s="35"/>
      <c r="C375" s="35"/>
      <c r="D375" s="35"/>
      <c r="S375" s="124"/>
      <c r="T375" s="124"/>
      <c r="W375" s="124"/>
    </row>
    <row r="376" spans="1:23" s="122" customFormat="1" x14ac:dyDescent="0.25">
      <c r="A376" s="107"/>
      <c r="B376" s="35"/>
      <c r="C376" s="35"/>
      <c r="D376" s="35"/>
      <c r="S376" s="124"/>
      <c r="T376" s="124"/>
      <c r="W376" s="124"/>
    </row>
    <row r="377" spans="1:23" s="122" customFormat="1" x14ac:dyDescent="0.25">
      <c r="A377" s="107"/>
      <c r="B377" s="35"/>
      <c r="C377" s="35"/>
      <c r="D377" s="35"/>
      <c r="S377" s="124"/>
      <c r="T377" s="124"/>
      <c r="W377" s="124"/>
    </row>
    <row r="378" spans="1:23" s="122" customFormat="1" x14ac:dyDescent="0.25">
      <c r="A378" s="107"/>
      <c r="B378" s="35"/>
      <c r="C378" s="35"/>
      <c r="D378" s="35"/>
      <c r="S378" s="124"/>
      <c r="T378" s="124"/>
      <c r="W378" s="124"/>
    </row>
    <row r="379" spans="1:23" s="122" customFormat="1" x14ac:dyDescent="0.25">
      <c r="A379" s="107"/>
      <c r="B379" s="35"/>
      <c r="C379" s="35"/>
      <c r="D379" s="35"/>
      <c r="S379" s="124"/>
      <c r="T379" s="124"/>
      <c r="W379" s="124"/>
    </row>
    <row r="380" spans="1:23" s="122" customFormat="1" x14ac:dyDescent="0.25">
      <c r="A380" s="107"/>
      <c r="B380" s="35"/>
      <c r="C380" s="35"/>
      <c r="D380" s="35"/>
      <c r="S380" s="124"/>
      <c r="T380" s="124"/>
      <c r="W380" s="124"/>
    </row>
    <row r="381" spans="1:23" s="122" customFormat="1" x14ac:dyDescent="0.25">
      <c r="A381" s="107"/>
      <c r="B381" s="35"/>
      <c r="C381" s="35"/>
      <c r="D381" s="35"/>
      <c r="S381" s="124"/>
      <c r="T381" s="124"/>
      <c r="W381" s="124"/>
    </row>
    <row r="382" spans="1:23" s="122" customFormat="1" x14ac:dyDescent="0.25">
      <c r="A382" s="107"/>
      <c r="B382" s="35"/>
      <c r="C382" s="35"/>
      <c r="D382" s="35"/>
      <c r="S382" s="124"/>
      <c r="T382" s="124"/>
      <c r="W382" s="124"/>
    </row>
    <row r="383" spans="1:23" s="122" customFormat="1" x14ac:dyDescent="0.25">
      <c r="A383" s="107"/>
      <c r="B383" s="35"/>
      <c r="C383" s="35"/>
      <c r="D383" s="35"/>
      <c r="S383" s="124"/>
      <c r="T383" s="124"/>
      <c r="W383" s="124"/>
    </row>
    <row r="384" spans="1:23" s="122" customFormat="1" x14ac:dyDescent="0.25">
      <c r="A384" s="107"/>
      <c r="B384" s="35"/>
      <c r="C384" s="35"/>
      <c r="D384" s="35"/>
      <c r="S384" s="124"/>
      <c r="T384" s="124"/>
      <c r="W384" s="124"/>
    </row>
    <row r="385" spans="1:23" s="122" customFormat="1" x14ac:dyDescent="0.25">
      <c r="A385" s="107"/>
      <c r="B385" s="35"/>
      <c r="C385" s="35"/>
      <c r="D385" s="35"/>
      <c r="S385" s="124"/>
      <c r="T385" s="124"/>
      <c r="W385" s="124"/>
    </row>
    <row r="386" spans="1:23" s="122" customFormat="1" x14ac:dyDescent="0.25">
      <c r="A386" s="107"/>
      <c r="B386" s="35"/>
      <c r="C386" s="35"/>
      <c r="D386" s="35"/>
      <c r="S386" s="124"/>
      <c r="T386" s="124"/>
      <c r="W386" s="124"/>
    </row>
    <row r="387" spans="1:23" s="122" customFormat="1" x14ac:dyDescent="0.25">
      <c r="A387" s="107"/>
      <c r="B387" s="35"/>
      <c r="C387" s="35"/>
      <c r="D387" s="35"/>
      <c r="S387" s="124"/>
      <c r="T387" s="124"/>
      <c r="W387" s="124"/>
    </row>
    <row r="388" spans="1:23" s="122" customFormat="1" x14ac:dyDescent="0.25">
      <c r="A388" s="107"/>
      <c r="B388" s="35"/>
      <c r="C388" s="35"/>
      <c r="D388" s="35"/>
      <c r="S388" s="124"/>
      <c r="T388" s="124"/>
      <c r="W388" s="124"/>
    </row>
    <row r="389" spans="1:23" s="122" customFormat="1" x14ac:dyDescent="0.25">
      <c r="A389" s="107"/>
      <c r="B389" s="35"/>
      <c r="C389" s="35"/>
      <c r="D389" s="35"/>
      <c r="S389" s="124"/>
      <c r="T389" s="124"/>
      <c r="W389" s="124"/>
    </row>
    <row r="390" spans="1:23" s="122" customFormat="1" x14ac:dyDescent="0.25">
      <c r="A390" s="107"/>
      <c r="B390" s="35"/>
      <c r="C390" s="35"/>
      <c r="D390" s="35"/>
      <c r="S390" s="124"/>
      <c r="T390" s="124"/>
      <c r="W390" s="124"/>
    </row>
    <row r="391" spans="1:23" s="122" customFormat="1" x14ac:dyDescent="0.25">
      <c r="A391" s="107"/>
      <c r="B391" s="35"/>
      <c r="C391" s="35"/>
      <c r="D391" s="35"/>
      <c r="S391" s="124"/>
      <c r="T391" s="124"/>
      <c r="W391" s="124"/>
    </row>
    <row r="392" spans="1:23" s="122" customFormat="1" x14ac:dyDescent="0.25">
      <c r="A392" s="107"/>
      <c r="B392" s="35"/>
      <c r="C392" s="35"/>
      <c r="D392" s="35"/>
      <c r="S392" s="124"/>
      <c r="T392" s="124"/>
      <c r="W392" s="124"/>
    </row>
    <row r="393" spans="1:23" s="122" customFormat="1" x14ac:dyDescent="0.25">
      <c r="A393" s="107"/>
      <c r="B393" s="35"/>
      <c r="C393" s="35"/>
      <c r="D393" s="35"/>
      <c r="S393" s="124"/>
      <c r="T393" s="124"/>
      <c r="W393" s="124"/>
    </row>
    <row r="394" spans="1:23" s="122" customFormat="1" x14ac:dyDescent="0.25">
      <c r="A394" s="107"/>
      <c r="B394" s="35"/>
      <c r="C394" s="35"/>
      <c r="D394" s="35"/>
      <c r="S394" s="124"/>
      <c r="T394" s="124"/>
      <c r="W394" s="124"/>
    </row>
    <row r="395" spans="1:23" s="122" customFormat="1" x14ac:dyDescent="0.25">
      <c r="A395" s="107"/>
      <c r="B395" s="35"/>
      <c r="C395" s="35"/>
      <c r="D395" s="35"/>
      <c r="S395" s="124"/>
      <c r="T395" s="124"/>
      <c r="W395" s="124"/>
    </row>
    <row r="396" spans="1:23" s="122" customFormat="1" x14ac:dyDescent="0.25">
      <c r="A396" s="107"/>
      <c r="B396" s="35"/>
      <c r="C396" s="35"/>
      <c r="D396" s="35"/>
      <c r="S396" s="124"/>
      <c r="T396" s="124"/>
      <c r="W396" s="124"/>
    </row>
    <row r="397" spans="1:23" s="122" customFormat="1" x14ac:dyDescent="0.25">
      <c r="A397" s="107"/>
      <c r="B397" s="35"/>
      <c r="C397" s="35"/>
      <c r="D397" s="35"/>
      <c r="S397" s="124"/>
      <c r="T397" s="124"/>
      <c r="W397" s="124"/>
    </row>
    <row r="398" spans="1:23" s="122" customFormat="1" x14ac:dyDescent="0.25">
      <c r="A398" s="107"/>
      <c r="B398" s="35"/>
      <c r="C398" s="35"/>
      <c r="D398" s="35"/>
      <c r="S398" s="124"/>
      <c r="T398" s="124"/>
      <c r="W398" s="124"/>
    </row>
    <row r="399" spans="1:23" s="122" customFormat="1" x14ac:dyDescent="0.25">
      <c r="A399" s="107"/>
      <c r="B399" s="35"/>
      <c r="C399" s="35"/>
      <c r="D399" s="35"/>
      <c r="S399" s="124"/>
      <c r="T399" s="124"/>
      <c r="W399" s="124"/>
    </row>
    <row r="400" spans="1:23" s="122" customFormat="1" x14ac:dyDescent="0.25">
      <c r="A400" s="107"/>
      <c r="B400" s="35"/>
      <c r="C400" s="35"/>
      <c r="D400" s="35"/>
      <c r="S400" s="124"/>
      <c r="T400" s="124"/>
      <c r="W400" s="124"/>
    </row>
    <row r="401" spans="1:23" s="122" customFormat="1" x14ac:dyDescent="0.25">
      <c r="A401" s="107"/>
      <c r="B401" s="35"/>
      <c r="C401" s="35"/>
      <c r="D401" s="35"/>
      <c r="S401" s="124"/>
      <c r="T401" s="124"/>
      <c r="W401" s="124"/>
    </row>
    <row r="402" spans="1:23" s="122" customFormat="1" x14ac:dyDescent="0.25">
      <c r="A402" s="107"/>
      <c r="B402" s="35"/>
      <c r="C402" s="35"/>
      <c r="D402" s="35"/>
      <c r="S402" s="124"/>
      <c r="T402" s="124"/>
      <c r="W402" s="124"/>
    </row>
    <row r="403" spans="1:23" s="122" customFormat="1" x14ac:dyDescent="0.25">
      <c r="A403" s="107"/>
      <c r="B403" s="35"/>
      <c r="C403" s="35"/>
      <c r="D403" s="35"/>
      <c r="S403" s="124"/>
      <c r="T403" s="124"/>
      <c r="W403" s="124"/>
    </row>
    <row r="404" spans="1:23" s="122" customFormat="1" x14ac:dyDescent="0.25">
      <c r="A404" s="107"/>
      <c r="B404" s="35"/>
      <c r="C404" s="35"/>
      <c r="D404" s="35"/>
      <c r="S404" s="124"/>
      <c r="T404" s="124"/>
      <c r="W404" s="124"/>
    </row>
    <row r="405" spans="1:23" s="122" customFormat="1" x14ac:dyDescent="0.25">
      <c r="A405" s="107"/>
      <c r="B405" s="35"/>
      <c r="C405" s="35"/>
      <c r="D405" s="35"/>
      <c r="S405" s="124"/>
      <c r="T405" s="124"/>
      <c r="W405" s="124"/>
    </row>
    <row r="406" spans="1:23" s="122" customFormat="1" x14ac:dyDescent="0.25">
      <c r="A406" s="107"/>
      <c r="B406" s="35"/>
      <c r="C406" s="35"/>
      <c r="D406" s="35"/>
      <c r="S406" s="124"/>
      <c r="T406" s="124"/>
      <c r="W406" s="124"/>
    </row>
    <row r="407" spans="1:23" s="122" customFormat="1" x14ac:dyDescent="0.25">
      <c r="A407" s="107"/>
      <c r="B407" s="35"/>
      <c r="C407" s="35"/>
      <c r="D407" s="35"/>
      <c r="S407" s="124"/>
      <c r="T407" s="124"/>
      <c r="W407" s="124"/>
    </row>
    <row r="408" spans="1:23" s="122" customFormat="1" x14ac:dyDescent="0.25">
      <c r="A408" s="107"/>
      <c r="B408" s="35"/>
      <c r="C408" s="35"/>
      <c r="D408" s="35"/>
      <c r="S408" s="124"/>
      <c r="T408" s="124"/>
      <c r="W408" s="124"/>
    </row>
    <row r="409" spans="1:23" s="122" customFormat="1" x14ac:dyDescent="0.25">
      <c r="A409" s="107"/>
      <c r="B409" s="35"/>
      <c r="C409" s="35"/>
      <c r="D409" s="35"/>
      <c r="S409" s="124"/>
      <c r="T409" s="124"/>
      <c r="W409" s="124"/>
    </row>
    <row r="410" spans="1:23" s="122" customFormat="1" x14ac:dyDescent="0.25">
      <c r="A410" s="107"/>
      <c r="B410" s="35"/>
      <c r="C410" s="35"/>
      <c r="D410" s="35"/>
      <c r="S410" s="124"/>
      <c r="T410" s="124"/>
      <c r="W410" s="124"/>
    </row>
    <row r="411" spans="1:23" s="122" customFormat="1" x14ac:dyDescent="0.25">
      <c r="A411" s="107"/>
      <c r="B411" s="35"/>
      <c r="C411" s="35"/>
      <c r="D411" s="35"/>
      <c r="S411" s="124"/>
      <c r="T411" s="124"/>
      <c r="W411" s="124"/>
    </row>
    <row r="412" spans="1:23" s="122" customFormat="1" x14ac:dyDescent="0.25">
      <c r="A412" s="107"/>
      <c r="B412" s="35"/>
      <c r="C412" s="35"/>
      <c r="D412" s="35"/>
      <c r="S412" s="124"/>
      <c r="T412" s="124"/>
      <c r="W412" s="124"/>
    </row>
    <row r="413" spans="1:23" s="122" customFormat="1" x14ac:dyDescent="0.25">
      <c r="A413" s="107"/>
      <c r="B413" s="35"/>
      <c r="C413" s="35"/>
      <c r="D413" s="35"/>
      <c r="S413" s="124"/>
      <c r="T413" s="124"/>
      <c r="W413" s="124"/>
    </row>
    <row r="414" spans="1:23" s="122" customFormat="1" x14ac:dyDescent="0.25">
      <c r="A414" s="107"/>
      <c r="B414" s="35"/>
      <c r="C414" s="35"/>
      <c r="D414" s="35"/>
      <c r="S414" s="124"/>
      <c r="T414" s="124"/>
      <c r="W414" s="124"/>
    </row>
    <row r="415" spans="1:23" s="122" customFormat="1" x14ac:dyDescent="0.25">
      <c r="A415" s="107"/>
      <c r="B415" s="35"/>
      <c r="C415" s="35"/>
      <c r="D415" s="35"/>
      <c r="S415" s="124"/>
      <c r="T415" s="124"/>
      <c r="W415" s="124"/>
    </row>
    <row r="416" spans="1:23" s="122" customFormat="1" x14ac:dyDescent="0.25">
      <c r="A416" s="107"/>
      <c r="B416" s="35"/>
      <c r="C416" s="35"/>
      <c r="D416" s="35"/>
      <c r="S416" s="124"/>
      <c r="T416" s="124"/>
      <c r="W416" s="124"/>
    </row>
    <row r="417" spans="1:23" s="122" customFormat="1" x14ac:dyDescent="0.25">
      <c r="A417" s="107"/>
      <c r="B417" s="35"/>
      <c r="C417" s="35"/>
      <c r="D417" s="35"/>
      <c r="S417" s="124"/>
      <c r="T417" s="124"/>
      <c r="W417" s="124"/>
    </row>
    <row r="418" spans="1:23" s="122" customFormat="1" x14ac:dyDescent="0.25">
      <c r="A418" s="107"/>
      <c r="B418" s="35"/>
      <c r="C418" s="35"/>
      <c r="D418" s="35"/>
      <c r="S418" s="124"/>
      <c r="T418" s="124"/>
      <c r="W418" s="124"/>
    </row>
    <row r="419" spans="1:23" s="122" customFormat="1" x14ac:dyDescent="0.25">
      <c r="A419" s="107"/>
      <c r="B419" s="35"/>
      <c r="C419" s="35"/>
      <c r="D419" s="35"/>
      <c r="S419" s="124"/>
      <c r="T419" s="124"/>
      <c r="W419" s="124"/>
    </row>
    <row r="420" spans="1:23" s="122" customFormat="1" x14ac:dyDescent="0.25">
      <c r="A420" s="107"/>
      <c r="B420" s="35"/>
      <c r="C420" s="35"/>
      <c r="D420" s="35"/>
      <c r="S420" s="124"/>
      <c r="T420" s="124"/>
      <c r="W420" s="124"/>
    </row>
    <row r="421" spans="1:23" s="122" customFormat="1" x14ac:dyDescent="0.25">
      <c r="A421" s="107"/>
      <c r="B421" s="35"/>
      <c r="C421" s="35"/>
      <c r="D421" s="35"/>
      <c r="S421" s="124"/>
      <c r="T421" s="124"/>
      <c r="W421" s="124"/>
    </row>
    <row r="422" spans="1:23" s="122" customFormat="1" x14ac:dyDescent="0.25">
      <c r="A422" s="107"/>
      <c r="B422" s="35"/>
      <c r="C422" s="35"/>
      <c r="D422" s="35"/>
      <c r="S422" s="124"/>
      <c r="T422" s="124"/>
      <c r="W422" s="124"/>
    </row>
    <row r="423" spans="1:23" s="122" customFormat="1" x14ac:dyDescent="0.25">
      <c r="A423" s="107"/>
      <c r="B423" s="35"/>
      <c r="C423" s="35"/>
      <c r="D423" s="35"/>
      <c r="S423" s="124"/>
      <c r="T423" s="124"/>
      <c r="W423" s="124"/>
    </row>
    <row r="424" spans="1:23" s="122" customFormat="1" x14ac:dyDescent="0.25">
      <c r="A424" s="107"/>
      <c r="B424" s="35"/>
      <c r="C424" s="35"/>
      <c r="D424" s="35"/>
      <c r="S424" s="124"/>
      <c r="T424" s="124"/>
      <c r="W424" s="124"/>
    </row>
    <row r="425" spans="1:23" s="122" customFormat="1" x14ac:dyDescent="0.25">
      <c r="A425" s="107"/>
      <c r="B425" s="35"/>
      <c r="C425" s="35"/>
      <c r="D425" s="35"/>
      <c r="S425" s="124"/>
      <c r="T425" s="124"/>
      <c r="W425" s="124"/>
    </row>
    <row r="426" spans="1:23" s="122" customFormat="1" x14ac:dyDescent="0.25">
      <c r="A426" s="107"/>
      <c r="B426" s="35"/>
      <c r="C426" s="35"/>
      <c r="D426" s="35"/>
      <c r="S426" s="124"/>
      <c r="T426" s="124"/>
      <c r="W426" s="124"/>
    </row>
    <row r="427" spans="1:23" s="122" customFormat="1" x14ac:dyDescent="0.25">
      <c r="A427" s="107"/>
      <c r="B427" s="35"/>
      <c r="C427" s="35"/>
      <c r="D427" s="35"/>
      <c r="S427" s="124"/>
      <c r="T427" s="124"/>
      <c r="W427" s="124"/>
    </row>
    <row r="428" spans="1:23" s="122" customFormat="1" x14ac:dyDescent="0.25">
      <c r="A428" s="107"/>
      <c r="B428" s="35"/>
      <c r="C428" s="35"/>
      <c r="D428" s="35"/>
      <c r="S428" s="124"/>
      <c r="T428" s="124"/>
      <c r="W428" s="124"/>
    </row>
    <row r="429" spans="1:23" s="122" customFormat="1" x14ac:dyDescent="0.25">
      <c r="A429" s="107"/>
      <c r="B429" s="35"/>
      <c r="C429" s="35"/>
      <c r="D429" s="35"/>
      <c r="S429" s="124"/>
      <c r="T429" s="124"/>
      <c r="W429" s="124"/>
    </row>
    <row r="430" spans="1:23" s="122" customFormat="1" x14ac:dyDescent="0.25">
      <c r="A430" s="107"/>
      <c r="B430" s="35"/>
      <c r="C430" s="35"/>
      <c r="D430" s="35"/>
      <c r="S430" s="124"/>
      <c r="T430" s="124"/>
      <c r="W430" s="124"/>
    </row>
    <row r="431" spans="1:23" s="122" customFormat="1" x14ac:dyDescent="0.25">
      <c r="A431" s="107"/>
      <c r="B431" s="35"/>
      <c r="C431" s="35"/>
      <c r="D431" s="35"/>
      <c r="S431" s="124"/>
      <c r="T431" s="124"/>
      <c r="W431" s="124"/>
    </row>
    <row r="432" spans="1:23" s="122" customFormat="1" x14ac:dyDescent="0.25">
      <c r="A432" s="107"/>
      <c r="B432" s="35"/>
      <c r="C432" s="35"/>
      <c r="D432" s="35"/>
      <c r="S432" s="124"/>
      <c r="T432" s="124"/>
      <c r="W432" s="124"/>
    </row>
    <row r="433" spans="1:23" s="122" customFormat="1" x14ac:dyDescent="0.25">
      <c r="A433" s="107"/>
      <c r="B433" s="35"/>
      <c r="C433" s="35"/>
      <c r="D433" s="35"/>
      <c r="S433" s="124"/>
      <c r="T433" s="124"/>
      <c r="W433" s="124"/>
    </row>
    <row r="434" spans="1:23" s="122" customFormat="1" x14ac:dyDescent="0.25">
      <c r="A434" s="107"/>
      <c r="B434" s="35"/>
      <c r="C434" s="35"/>
      <c r="D434" s="35"/>
      <c r="S434" s="124"/>
      <c r="T434" s="124"/>
      <c r="W434" s="124"/>
    </row>
    <row r="435" spans="1:23" s="122" customFormat="1" x14ac:dyDescent="0.25">
      <c r="A435" s="107"/>
      <c r="B435" s="35"/>
      <c r="C435" s="35"/>
      <c r="D435" s="35"/>
      <c r="S435" s="124"/>
      <c r="T435" s="124"/>
      <c r="W435" s="124"/>
    </row>
    <row r="436" spans="1:23" s="122" customFormat="1" x14ac:dyDescent="0.25">
      <c r="A436" s="107"/>
      <c r="B436" s="35"/>
      <c r="C436" s="35"/>
      <c r="D436" s="35"/>
      <c r="S436" s="124"/>
      <c r="T436" s="124"/>
      <c r="W436" s="124"/>
    </row>
    <row r="437" spans="1:23" s="122" customFormat="1" x14ac:dyDescent="0.25">
      <c r="A437" s="107"/>
      <c r="B437" s="35"/>
      <c r="C437" s="35"/>
      <c r="D437" s="35"/>
      <c r="S437" s="124"/>
      <c r="T437" s="124"/>
      <c r="W437" s="124"/>
    </row>
    <row r="438" spans="1:23" s="122" customFormat="1" x14ac:dyDescent="0.25">
      <c r="A438" s="107"/>
      <c r="B438" s="35"/>
      <c r="C438" s="35"/>
      <c r="D438" s="35"/>
      <c r="S438" s="124"/>
      <c r="T438" s="124"/>
      <c r="W438" s="124"/>
    </row>
    <row r="439" spans="1:23" s="122" customFormat="1" x14ac:dyDescent="0.25">
      <c r="A439" s="107"/>
      <c r="B439" s="35"/>
      <c r="C439" s="35"/>
      <c r="D439" s="35"/>
      <c r="S439" s="124"/>
      <c r="T439" s="124"/>
      <c r="W439" s="124"/>
    </row>
    <row r="440" spans="1:23" s="122" customFormat="1" x14ac:dyDescent="0.25">
      <c r="A440" s="107"/>
      <c r="B440" s="35"/>
      <c r="C440" s="35"/>
      <c r="D440" s="35"/>
      <c r="S440" s="124"/>
      <c r="T440" s="124"/>
      <c r="W440" s="124"/>
    </row>
    <row r="441" spans="1:23" s="122" customFormat="1" x14ac:dyDescent="0.25">
      <c r="A441" s="107"/>
      <c r="B441" s="35"/>
      <c r="C441" s="35"/>
      <c r="D441" s="35"/>
      <c r="S441" s="124"/>
      <c r="T441" s="124"/>
      <c r="W441" s="124"/>
    </row>
    <row r="442" spans="1:23" s="122" customFormat="1" x14ac:dyDescent="0.25">
      <c r="A442" s="107"/>
      <c r="B442" s="35"/>
      <c r="C442" s="35"/>
      <c r="D442" s="35"/>
      <c r="S442" s="124"/>
      <c r="T442" s="124"/>
      <c r="W442" s="124"/>
    </row>
    <row r="443" spans="1:23" s="122" customFormat="1" x14ac:dyDescent="0.25">
      <c r="A443" s="107"/>
      <c r="B443" s="35"/>
      <c r="C443" s="35"/>
      <c r="D443" s="35"/>
      <c r="S443" s="124"/>
      <c r="T443" s="124"/>
      <c r="W443" s="124"/>
    </row>
    <row r="444" spans="1:23" s="122" customFormat="1" x14ac:dyDescent="0.25">
      <c r="A444" s="107"/>
      <c r="B444" s="35"/>
      <c r="C444" s="35"/>
      <c r="D444" s="35"/>
      <c r="S444" s="124"/>
      <c r="T444" s="124"/>
      <c r="W444" s="124"/>
    </row>
    <row r="445" spans="1:23" s="122" customFormat="1" x14ac:dyDescent="0.25">
      <c r="A445" s="107"/>
      <c r="B445" s="35"/>
      <c r="C445" s="35"/>
      <c r="D445" s="35"/>
      <c r="S445" s="124"/>
      <c r="T445" s="124"/>
      <c r="W445" s="124"/>
    </row>
    <row r="446" spans="1:23" s="122" customFormat="1" x14ac:dyDescent="0.25">
      <c r="A446" s="107"/>
      <c r="B446" s="35"/>
      <c r="C446" s="35"/>
      <c r="D446" s="35"/>
      <c r="S446" s="124"/>
      <c r="T446" s="124"/>
      <c r="W446" s="124"/>
    </row>
    <row r="447" spans="1:23" s="122" customFormat="1" x14ac:dyDescent="0.25">
      <c r="A447" s="107"/>
      <c r="B447" s="35"/>
      <c r="C447" s="35"/>
      <c r="D447" s="35"/>
      <c r="S447" s="124"/>
      <c r="T447" s="124"/>
      <c r="W447" s="124"/>
    </row>
    <row r="448" spans="1:23" s="122" customFormat="1" x14ac:dyDescent="0.25">
      <c r="A448" s="107"/>
      <c r="B448" s="35"/>
      <c r="C448" s="35"/>
      <c r="D448" s="35"/>
      <c r="S448" s="124"/>
      <c r="T448" s="124"/>
      <c r="W448" s="124"/>
    </row>
    <row r="449" spans="1:23" s="122" customFormat="1" x14ac:dyDescent="0.25">
      <c r="A449" s="107"/>
      <c r="B449" s="35"/>
      <c r="C449" s="35"/>
      <c r="D449" s="35"/>
      <c r="S449" s="124"/>
      <c r="T449" s="124"/>
      <c r="W449" s="124"/>
    </row>
    <row r="450" spans="1:23" s="122" customFormat="1" x14ac:dyDescent="0.25">
      <c r="A450" s="107"/>
      <c r="B450" s="35"/>
      <c r="C450" s="35"/>
      <c r="D450" s="35"/>
      <c r="S450" s="124"/>
      <c r="T450" s="124"/>
      <c r="W450" s="124"/>
    </row>
    <row r="451" spans="1:23" s="122" customFormat="1" x14ac:dyDescent="0.25">
      <c r="A451" s="107"/>
      <c r="B451" s="35"/>
      <c r="C451" s="35"/>
      <c r="D451" s="35"/>
      <c r="S451" s="124"/>
      <c r="T451" s="124"/>
      <c r="W451" s="124"/>
    </row>
    <row r="452" spans="1:23" s="122" customFormat="1" x14ac:dyDescent="0.25">
      <c r="A452" s="107"/>
      <c r="B452" s="35"/>
      <c r="C452" s="35"/>
      <c r="D452" s="35"/>
      <c r="S452" s="124"/>
      <c r="T452" s="124"/>
      <c r="W452" s="124"/>
    </row>
    <row r="453" spans="1:23" s="122" customFormat="1" x14ac:dyDescent="0.25">
      <c r="A453" s="107"/>
      <c r="B453" s="35"/>
      <c r="C453" s="35"/>
      <c r="D453" s="35"/>
      <c r="S453" s="124"/>
      <c r="T453" s="124"/>
      <c r="W453" s="124"/>
    </row>
    <row r="454" spans="1:23" s="122" customFormat="1" x14ac:dyDescent="0.25">
      <c r="A454" s="107"/>
      <c r="B454" s="35"/>
      <c r="C454" s="35"/>
      <c r="D454" s="35"/>
      <c r="S454" s="124"/>
      <c r="T454" s="124"/>
      <c r="W454" s="124"/>
    </row>
    <row r="455" spans="1:23" s="122" customFormat="1" x14ac:dyDescent="0.25">
      <c r="A455" s="107"/>
      <c r="B455" s="35"/>
      <c r="C455" s="35"/>
      <c r="D455" s="35"/>
      <c r="S455" s="124"/>
      <c r="T455" s="124"/>
      <c r="W455" s="124"/>
    </row>
    <row r="456" spans="1:23" s="122" customFormat="1" x14ac:dyDescent="0.25">
      <c r="A456" s="107"/>
      <c r="B456" s="35"/>
      <c r="C456" s="35"/>
      <c r="D456" s="35"/>
      <c r="S456" s="124"/>
      <c r="T456" s="124"/>
      <c r="W456" s="124"/>
    </row>
    <row r="457" spans="1:23" s="122" customFormat="1" x14ac:dyDescent="0.25">
      <c r="A457" s="107"/>
      <c r="B457" s="35"/>
      <c r="C457" s="35"/>
      <c r="D457" s="35"/>
      <c r="S457" s="124"/>
      <c r="T457" s="124"/>
      <c r="W457" s="124"/>
    </row>
    <row r="458" spans="1:23" s="122" customFormat="1" x14ac:dyDescent="0.25">
      <c r="A458" s="107"/>
      <c r="B458" s="35"/>
      <c r="C458" s="35"/>
      <c r="D458" s="35"/>
      <c r="S458" s="124"/>
      <c r="T458" s="124"/>
      <c r="W458" s="124"/>
    </row>
    <row r="459" spans="1:23" s="122" customFormat="1" x14ac:dyDescent="0.25">
      <c r="A459" s="107"/>
      <c r="B459" s="35"/>
      <c r="C459" s="35"/>
      <c r="D459" s="35"/>
      <c r="S459" s="124"/>
      <c r="T459" s="124"/>
      <c r="W459" s="124"/>
    </row>
    <row r="460" spans="1:23" s="122" customFormat="1" x14ac:dyDescent="0.25">
      <c r="A460" s="107"/>
      <c r="B460" s="35"/>
      <c r="C460" s="35"/>
      <c r="D460" s="35"/>
      <c r="S460" s="124"/>
      <c r="T460" s="124"/>
      <c r="W460" s="124"/>
    </row>
    <row r="461" spans="1:23" s="122" customFormat="1" x14ac:dyDescent="0.25">
      <c r="A461" s="107"/>
      <c r="B461" s="35"/>
      <c r="C461" s="35"/>
      <c r="D461" s="35"/>
      <c r="S461" s="124"/>
      <c r="T461" s="124"/>
      <c r="W461" s="124"/>
    </row>
    <row r="462" spans="1:23" s="122" customFormat="1" x14ac:dyDescent="0.25">
      <c r="A462" s="107"/>
      <c r="B462" s="35"/>
      <c r="C462" s="35"/>
      <c r="D462" s="35"/>
      <c r="S462" s="124"/>
      <c r="T462" s="124"/>
      <c r="W462" s="124"/>
    </row>
    <row r="463" spans="1:23" s="122" customFormat="1" x14ac:dyDescent="0.25">
      <c r="A463" s="107"/>
      <c r="B463" s="35"/>
      <c r="C463" s="35"/>
      <c r="D463" s="35"/>
      <c r="S463" s="124"/>
      <c r="T463" s="124"/>
      <c r="W463" s="124"/>
    </row>
    <row r="464" spans="1:23" s="122" customFormat="1" x14ac:dyDescent="0.25">
      <c r="A464" s="107"/>
      <c r="B464" s="35"/>
      <c r="C464" s="35"/>
      <c r="D464" s="35"/>
      <c r="S464" s="124"/>
      <c r="T464" s="124"/>
      <c r="W464" s="124"/>
    </row>
    <row r="465" spans="1:23" s="122" customFormat="1" x14ac:dyDescent="0.25">
      <c r="A465" s="107"/>
      <c r="B465" s="35"/>
      <c r="C465" s="35"/>
      <c r="D465" s="35"/>
      <c r="S465" s="124"/>
      <c r="T465" s="124"/>
      <c r="W465" s="124"/>
    </row>
    <row r="466" spans="1:23" s="122" customFormat="1" x14ac:dyDescent="0.25">
      <c r="A466" s="107"/>
      <c r="B466" s="35"/>
      <c r="C466" s="35"/>
      <c r="D466" s="35"/>
      <c r="S466" s="124"/>
      <c r="T466" s="124"/>
      <c r="W466" s="124"/>
    </row>
    <row r="467" spans="1:23" s="122" customFormat="1" x14ac:dyDescent="0.25">
      <c r="A467" s="107"/>
      <c r="B467" s="35"/>
      <c r="C467" s="35"/>
      <c r="D467" s="35"/>
      <c r="S467" s="124"/>
      <c r="T467" s="124"/>
      <c r="W467" s="124"/>
    </row>
    <row r="468" spans="1:23" s="122" customFormat="1" x14ac:dyDescent="0.25">
      <c r="A468" s="107"/>
      <c r="B468" s="35"/>
      <c r="C468" s="35"/>
      <c r="D468" s="35"/>
      <c r="S468" s="124"/>
      <c r="T468" s="124"/>
      <c r="W468" s="124"/>
    </row>
    <row r="469" spans="1:23" s="122" customFormat="1" x14ac:dyDescent="0.25">
      <c r="A469" s="107"/>
      <c r="B469" s="35"/>
      <c r="C469" s="35"/>
      <c r="D469" s="35"/>
      <c r="S469" s="124"/>
      <c r="T469" s="124"/>
      <c r="W469" s="124"/>
    </row>
    <row r="470" spans="1:23" s="122" customFormat="1" x14ac:dyDescent="0.25">
      <c r="A470" s="107"/>
      <c r="B470" s="35"/>
      <c r="C470" s="35"/>
      <c r="D470" s="35"/>
      <c r="S470" s="124"/>
      <c r="T470" s="124"/>
      <c r="W470" s="124"/>
    </row>
    <row r="471" spans="1:23" s="122" customFormat="1" x14ac:dyDescent="0.25">
      <c r="A471" s="107"/>
      <c r="B471" s="35"/>
      <c r="C471" s="35"/>
      <c r="D471" s="35"/>
      <c r="S471" s="124"/>
      <c r="T471" s="124"/>
      <c r="W471" s="124"/>
    </row>
    <row r="472" spans="1:23" s="122" customFormat="1" x14ac:dyDescent="0.25">
      <c r="A472" s="107"/>
      <c r="B472" s="35"/>
      <c r="C472" s="35"/>
      <c r="D472" s="35"/>
      <c r="S472" s="124"/>
      <c r="T472" s="124"/>
      <c r="W472" s="124"/>
    </row>
    <row r="473" spans="1:23" s="122" customFormat="1" x14ac:dyDescent="0.25">
      <c r="A473" s="107"/>
      <c r="B473" s="35"/>
      <c r="C473" s="35"/>
      <c r="D473" s="35"/>
      <c r="S473" s="124"/>
      <c r="T473" s="124"/>
      <c r="W473" s="124"/>
    </row>
    <row r="474" spans="1:23" s="122" customFormat="1" x14ac:dyDescent="0.25">
      <c r="A474" s="107"/>
      <c r="B474" s="35"/>
      <c r="C474" s="35"/>
      <c r="D474" s="35"/>
      <c r="S474" s="124"/>
      <c r="T474" s="124"/>
      <c r="W474" s="124"/>
    </row>
    <row r="475" spans="1:23" s="122" customFormat="1" x14ac:dyDescent="0.25">
      <c r="A475" s="107"/>
      <c r="B475" s="35"/>
      <c r="C475" s="35"/>
      <c r="D475" s="35"/>
      <c r="S475" s="124"/>
      <c r="T475" s="124"/>
      <c r="W475" s="124"/>
    </row>
    <row r="476" spans="1:23" s="122" customFormat="1" x14ac:dyDescent="0.25">
      <c r="A476" s="107"/>
      <c r="B476" s="35"/>
      <c r="C476" s="35"/>
      <c r="D476" s="35"/>
      <c r="S476" s="124"/>
      <c r="T476" s="124"/>
      <c r="W476" s="124"/>
    </row>
    <row r="477" spans="1:23" s="122" customFormat="1" x14ac:dyDescent="0.25">
      <c r="A477" s="107"/>
      <c r="B477" s="35"/>
      <c r="C477" s="35"/>
      <c r="D477" s="35"/>
      <c r="S477" s="124"/>
      <c r="T477" s="124"/>
      <c r="W477" s="124"/>
    </row>
    <row r="478" spans="1:23" s="122" customFormat="1" x14ac:dyDescent="0.25">
      <c r="A478" s="107"/>
      <c r="B478" s="35"/>
      <c r="C478" s="35"/>
      <c r="D478" s="35"/>
      <c r="S478" s="124"/>
      <c r="T478" s="124"/>
      <c r="W478" s="124"/>
    </row>
    <row r="479" spans="1:23" s="122" customFormat="1" x14ac:dyDescent="0.25">
      <c r="A479" s="107"/>
      <c r="B479" s="35"/>
      <c r="C479" s="35"/>
      <c r="D479" s="35"/>
      <c r="S479" s="124"/>
      <c r="T479" s="124"/>
      <c r="W479" s="124"/>
    </row>
    <row r="480" spans="1:23" s="122" customFormat="1" x14ac:dyDescent="0.25">
      <c r="A480" s="107"/>
      <c r="B480" s="35"/>
      <c r="C480" s="35"/>
      <c r="D480" s="35"/>
      <c r="S480" s="124"/>
      <c r="T480" s="124"/>
      <c r="W480" s="124"/>
    </row>
    <row r="481" spans="1:23" s="122" customFormat="1" x14ac:dyDescent="0.25">
      <c r="A481" s="107"/>
      <c r="B481" s="35"/>
      <c r="C481" s="35"/>
      <c r="D481" s="35"/>
      <c r="S481" s="124"/>
      <c r="T481" s="124"/>
      <c r="W481" s="124"/>
    </row>
    <row r="482" spans="1:23" s="122" customFormat="1" x14ac:dyDescent="0.25">
      <c r="A482" s="107"/>
      <c r="B482" s="35"/>
      <c r="C482" s="35"/>
      <c r="D482" s="35"/>
      <c r="S482" s="124"/>
      <c r="T482" s="124"/>
      <c r="W482" s="124"/>
    </row>
    <row r="483" spans="1:23" s="122" customFormat="1" x14ac:dyDescent="0.25">
      <c r="A483" s="107"/>
      <c r="B483" s="35"/>
      <c r="C483" s="35"/>
      <c r="D483" s="35"/>
      <c r="S483" s="124"/>
      <c r="T483" s="124"/>
      <c r="W483" s="124"/>
    </row>
    <row r="484" spans="1:23" s="122" customFormat="1" x14ac:dyDescent="0.25">
      <c r="A484" s="107"/>
      <c r="B484" s="35"/>
      <c r="C484" s="35"/>
      <c r="D484" s="35"/>
      <c r="S484" s="124"/>
      <c r="T484" s="124"/>
      <c r="W484" s="124"/>
    </row>
    <row r="485" spans="1:23" s="122" customFormat="1" x14ac:dyDescent="0.25">
      <c r="A485" s="107"/>
      <c r="B485" s="35"/>
      <c r="C485" s="35"/>
      <c r="D485" s="35"/>
      <c r="S485" s="124"/>
      <c r="T485" s="124"/>
      <c r="W485" s="124"/>
    </row>
    <row r="486" spans="1:23" s="122" customFormat="1" x14ac:dyDescent="0.25">
      <c r="A486" s="107"/>
      <c r="B486" s="35"/>
      <c r="C486" s="35"/>
      <c r="D486" s="35"/>
      <c r="S486" s="124"/>
      <c r="T486" s="124"/>
      <c r="W486" s="124"/>
    </row>
    <row r="487" spans="1:23" s="122" customFormat="1" x14ac:dyDescent="0.25">
      <c r="A487" s="107"/>
      <c r="B487" s="35"/>
      <c r="C487" s="35"/>
      <c r="D487" s="35"/>
      <c r="S487" s="124"/>
      <c r="T487" s="124"/>
      <c r="W487" s="124"/>
    </row>
    <row r="488" spans="1:23" s="122" customFormat="1" x14ac:dyDescent="0.25">
      <c r="A488" s="107"/>
      <c r="B488" s="35"/>
      <c r="C488" s="35"/>
      <c r="D488" s="35"/>
      <c r="S488" s="124"/>
      <c r="T488" s="124"/>
      <c r="W488" s="124"/>
    </row>
    <row r="489" spans="1:23" s="122" customFormat="1" x14ac:dyDescent="0.25">
      <c r="A489" s="107"/>
      <c r="B489" s="35"/>
      <c r="C489" s="35"/>
      <c r="D489" s="35"/>
      <c r="S489" s="124"/>
      <c r="T489" s="124"/>
      <c r="W489" s="124"/>
    </row>
    <row r="490" spans="1:23" s="122" customFormat="1" x14ac:dyDescent="0.25">
      <c r="A490" s="107"/>
      <c r="B490" s="35"/>
      <c r="C490" s="35"/>
      <c r="D490" s="35"/>
      <c r="S490" s="124"/>
      <c r="T490" s="124"/>
      <c r="W490" s="124"/>
    </row>
    <row r="491" spans="1:23" s="122" customFormat="1" x14ac:dyDescent="0.25">
      <c r="A491" s="107"/>
      <c r="B491" s="35"/>
      <c r="C491" s="35"/>
      <c r="D491" s="35"/>
      <c r="S491" s="124"/>
      <c r="T491" s="124"/>
      <c r="W491" s="124"/>
    </row>
    <row r="492" spans="1:23" s="122" customFormat="1" x14ac:dyDescent="0.25">
      <c r="A492" s="107"/>
      <c r="B492" s="35"/>
      <c r="C492" s="35"/>
      <c r="D492" s="35"/>
      <c r="S492" s="124"/>
      <c r="T492" s="124"/>
      <c r="W492" s="124"/>
    </row>
    <row r="493" spans="1:23" s="122" customFormat="1" x14ac:dyDescent="0.25">
      <c r="A493" s="107"/>
      <c r="B493" s="35"/>
      <c r="C493" s="35"/>
      <c r="D493" s="35"/>
      <c r="S493" s="124"/>
      <c r="T493" s="124"/>
      <c r="W493" s="124"/>
    </row>
    <row r="494" spans="1:23" s="122" customFormat="1" x14ac:dyDescent="0.25">
      <c r="A494" s="107"/>
      <c r="B494" s="35"/>
      <c r="C494" s="35"/>
      <c r="D494" s="35"/>
      <c r="S494" s="124"/>
      <c r="T494" s="124"/>
      <c r="W494" s="124"/>
    </row>
    <row r="495" spans="1:23" s="122" customFormat="1" x14ac:dyDescent="0.25">
      <c r="A495" s="107"/>
      <c r="B495" s="35"/>
      <c r="C495" s="35"/>
      <c r="D495" s="35"/>
      <c r="S495" s="124"/>
      <c r="T495" s="124"/>
      <c r="W495" s="124"/>
    </row>
    <row r="496" spans="1:23" s="122" customFormat="1" x14ac:dyDescent="0.25">
      <c r="A496" s="107"/>
      <c r="B496" s="35"/>
      <c r="C496" s="35"/>
      <c r="D496" s="35"/>
      <c r="S496" s="124"/>
      <c r="T496" s="124"/>
      <c r="W496" s="124"/>
    </row>
    <row r="497" spans="1:23" s="122" customFormat="1" x14ac:dyDescent="0.25">
      <c r="A497" s="107"/>
      <c r="B497" s="35"/>
      <c r="C497" s="35"/>
      <c r="D497" s="35"/>
      <c r="S497" s="124"/>
      <c r="T497" s="124"/>
      <c r="W497" s="124"/>
    </row>
    <row r="498" spans="1:23" s="122" customFormat="1" x14ac:dyDescent="0.25">
      <c r="A498" s="107"/>
      <c r="B498" s="35"/>
      <c r="C498" s="35"/>
      <c r="D498" s="35"/>
      <c r="S498" s="124"/>
      <c r="T498" s="124"/>
      <c r="W498" s="124"/>
    </row>
    <row r="499" spans="1:23" s="122" customFormat="1" x14ac:dyDescent="0.25">
      <c r="A499" s="107"/>
      <c r="B499" s="35"/>
      <c r="C499" s="35"/>
      <c r="D499" s="35"/>
      <c r="S499" s="124"/>
      <c r="T499" s="124"/>
      <c r="W499" s="124"/>
    </row>
    <row r="500" spans="1:23" s="122" customFormat="1" x14ac:dyDescent="0.25">
      <c r="A500" s="107"/>
      <c r="B500" s="35"/>
      <c r="C500" s="35"/>
      <c r="D500" s="35"/>
      <c r="S500" s="124"/>
      <c r="T500" s="124"/>
      <c r="W500" s="124"/>
    </row>
    <row r="501" spans="1:23" s="122" customFormat="1" x14ac:dyDescent="0.25">
      <c r="A501" s="107"/>
      <c r="B501" s="35"/>
      <c r="C501" s="35"/>
      <c r="D501" s="35"/>
      <c r="S501" s="124"/>
      <c r="T501" s="124"/>
      <c r="W501" s="124"/>
    </row>
    <row r="502" spans="1:23" s="122" customFormat="1" x14ac:dyDescent="0.25">
      <c r="A502" s="107"/>
      <c r="B502" s="35"/>
      <c r="C502" s="35"/>
      <c r="D502" s="35"/>
      <c r="S502" s="124"/>
      <c r="T502" s="124"/>
      <c r="W502" s="124"/>
    </row>
    <row r="503" spans="1:23" s="122" customFormat="1" x14ac:dyDescent="0.25">
      <c r="A503" s="107"/>
      <c r="B503" s="35"/>
      <c r="C503" s="35"/>
      <c r="D503" s="35"/>
      <c r="S503" s="124"/>
      <c r="T503" s="124"/>
      <c r="W503" s="124"/>
    </row>
    <row r="504" spans="1:23" s="122" customFormat="1" x14ac:dyDescent="0.25">
      <c r="A504" s="107"/>
      <c r="B504" s="35"/>
      <c r="C504" s="35"/>
      <c r="D504" s="35"/>
      <c r="S504" s="124"/>
      <c r="T504" s="124"/>
      <c r="W504" s="124"/>
    </row>
    <row r="505" spans="1:23" s="122" customFormat="1" x14ac:dyDescent="0.25">
      <c r="A505" s="107"/>
      <c r="B505" s="35"/>
      <c r="C505" s="35"/>
      <c r="D505" s="35"/>
      <c r="S505" s="124"/>
      <c r="T505" s="124"/>
      <c r="W505" s="124"/>
    </row>
    <row r="506" spans="1:23" s="122" customFormat="1" x14ac:dyDescent="0.25">
      <c r="A506" s="107"/>
      <c r="B506" s="35"/>
      <c r="C506" s="35"/>
      <c r="D506" s="35"/>
      <c r="S506" s="124"/>
      <c r="T506" s="124"/>
      <c r="W506" s="124"/>
    </row>
    <row r="507" spans="1:23" s="122" customFormat="1" x14ac:dyDescent="0.25">
      <c r="A507" s="107"/>
      <c r="B507" s="35"/>
      <c r="C507" s="35"/>
      <c r="D507" s="35"/>
      <c r="S507" s="124"/>
      <c r="T507" s="124"/>
      <c r="W507" s="124"/>
    </row>
    <row r="508" spans="1:23" s="122" customFormat="1" x14ac:dyDescent="0.25">
      <c r="A508" s="107"/>
      <c r="B508" s="35"/>
      <c r="C508" s="35"/>
      <c r="D508" s="35"/>
      <c r="S508" s="124"/>
      <c r="T508" s="124"/>
      <c r="W508" s="124"/>
    </row>
    <row r="509" spans="1:23" s="122" customFormat="1" x14ac:dyDescent="0.25">
      <c r="A509" s="107"/>
      <c r="B509" s="35"/>
      <c r="C509" s="35"/>
      <c r="D509" s="35"/>
      <c r="S509" s="124"/>
      <c r="T509" s="124"/>
      <c r="W509" s="124"/>
    </row>
    <row r="510" spans="1:23" s="122" customFormat="1" x14ac:dyDescent="0.25">
      <c r="A510" s="107"/>
      <c r="B510" s="35"/>
      <c r="C510" s="35"/>
      <c r="D510" s="35"/>
      <c r="S510" s="124"/>
      <c r="T510" s="124"/>
      <c r="W510" s="124"/>
    </row>
    <row r="511" spans="1:23" s="122" customFormat="1" x14ac:dyDescent="0.25">
      <c r="A511" s="107"/>
      <c r="B511" s="35"/>
      <c r="C511" s="35"/>
      <c r="D511" s="35"/>
      <c r="S511" s="124"/>
      <c r="T511" s="124"/>
      <c r="W511" s="124"/>
    </row>
    <row r="512" spans="1:23" s="122" customFormat="1" x14ac:dyDescent="0.25">
      <c r="A512" s="107"/>
      <c r="B512" s="35"/>
      <c r="C512" s="35"/>
      <c r="D512" s="35"/>
      <c r="S512" s="124"/>
      <c r="T512" s="124"/>
      <c r="W512" s="124"/>
    </row>
    <row r="513" spans="1:23" s="122" customFormat="1" x14ac:dyDescent="0.25">
      <c r="A513" s="107"/>
      <c r="B513" s="35"/>
      <c r="C513" s="35"/>
      <c r="D513" s="35"/>
      <c r="S513" s="124"/>
      <c r="T513" s="124"/>
      <c r="W513" s="124"/>
    </row>
    <row r="514" spans="1:23" s="122" customFormat="1" x14ac:dyDescent="0.25">
      <c r="A514" s="107"/>
      <c r="B514" s="35"/>
      <c r="C514" s="35"/>
      <c r="D514" s="35"/>
      <c r="S514" s="124"/>
      <c r="T514" s="124"/>
      <c r="W514" s="124"/>
    </row>
    <row r="515" spans="1:23" s="122" customFormat="1" x14ac:dyDescent="0.25">
      <c r="A515" s="107"/>
      <c r="B515" s="35"/>
      <c r="C515" s="35"/>
      <c r="D515" s="35"/>
      <c r="S515" s="124"/>
      <c r="T515" s="124"/>
      <c r="W515" s="124"/>
    </row>
    <row r="516" spans="1:23" s="122" customFormat="1" x14ac:dyDescent="0.25">
      <c r="A516" s="107"/>
      <c r="B516" s="35"/>
      <c r="C516" s="35"/>
      <c r="D516" s="35"/>
      <c r="S516" s="124"/>
      <c r="T516" s="124"/>
      <c r="W516" s="124"/>
    </row>
    <row r="517" spans="1:23" s="122" customFormat="1" x14ac:dyDescent="0.25">
      <c r="A517" s="107"/>
      <c r="B517" s="35"/>
      <c r="C517" s="35"/>
      <c r="D517" s="35"/>
      <c r="S517" s="124"/>
      <c r="T517" s="124"/>
      <c r="W517" s="124"/>
    </row>
    <row r="518" spans="1:23" s="122" customFormat="1" x14ac:dyDescent="0.25">
      <c r="A518" s="107"/>
      <c r="B518" s="35"/>
      <c r="C518" s="35"/>
      <c r="D518" s="35"/>
      <c r="S518" s="124"/>
      <c r="T518" s="124"/>
      <c r="W518" s="124"/>
    </row>
    <row r="519" spans="1:23" s="122" customFormat="1" x14ac:dyDescent="0.25">
      <c r="A519" s="107"/>
      <c r="B519" s="35"/>
      <c r="C519" s="35"/>
      <c r="D519" s="35"/>
      <c r="S519" s="124"/>
      <c r="T519" s="124"/>
      <c r="W519" s="124"/>
    </row>
    <row r="520" spans="1:23" s="122" customFormat="1" x14ac:dyDescent="0.25">
      <c r="A520" s="107"/>
      <c r="B520" s="35"/>
      <c r="C520" s="35"/>
      <c r="D520" s="35"/>
      <c r="S520" s="124"/>
      <c r="T520" s="124"/>
      <c r="W520" s="124"/>
    </row>
    <row r="521" spans="1:23" s="122" customFormat="1" x14ac:dyDescent="0.25">
      <c r="A521" s="107"/>
      <c r="B521" s="35"/>
      <c r="C521" s="35"/>
      <c r="D521" s="35"/>
      <c r="S521" s="124"/>
      <c r="T521" s="124"/>
      <c r="W521" s="124"/>
    </row>
    <row r="522" spans="1:23" s="122" customFormat="1" x14ac:dyDescent="0.25">
      <c r="A522" s="107"/>
      <c r="B522" s="35"/>
      <c r="C522" s="35"/>
      <c r="D522" s="35"/>
      <c r="S522" s="124"/>
      <c r="T522" s="124"/>
      <c r="W522" s="124"/>
    </row>
    <row r="523" spans="1:23" s="122" customFormat="1" x14ac:dyDescent="0.25">
      <c r="A523" s="107"/>
      <c r="B523" s="35"/>
      <c r="C523" s="35"/>
      <c r="D523" s="35"/>
      <c r="S523" s="124"/>
      <c r="T523" s="124"/>
      <c r="W523" s="124"/>
    </row>
    <row r="524" spans="1:23" s="122" customFormat="1" x14ac:dyDescent="0.25">
      <c r="A524" s="107"/>
      <c r="B524" s="35"/>
      <c r="C524" s="35"/>
      <c r="D524" s="35"/>
      <c r="S524" s="124"/>
      <c r="T524" s="124"/>
      <c r="W524" s="124"/>
    </row>
    <row r="525" spans="1:23" s="122" customFormat="1" x14ac:dyDescent="0.25">
      <c r="A525" s="107"/>
      <c r="B525" s="35"/>
      <c r="C525" s="35"/>
      <c r="D525" s="35"/>
      <c r="S525" s="124"/>
      <c r="T525" s="124"/>
      <c r="W525" s="124"/>
    </row>
    <row r="526" spans="1:23" s="122" customFormat="1" x14ac:dyDescent="0.25">
      <c r="A526" s="107"/>
      <c r="B526" s="35"/>
      <c r="C526" s="35"/>
      <c r="D526" s="35"/>
      <c r="S526" s="124"/>
      <c r="T526" s="124"/>
      <c r="W526" s="124"/>
    </row>
    <row r="527" spans="1:23" s="122" customFormat="1" x14ac:dyDescent="0.25">
      <c r="A527" s="107"/>
      <c r="B527" s="35"/>
      <c r="C527" s="35"/>
      <c r="D527" s="35"/>
      <c r="S527" s="124"/>
      <c r="T527" s="124"/>
      <c r="W527" s="124"/>
    </row>
    <row r="528" spans="1:23" s="122" customFormat="1" x14ac:dyDescent="0.25">
      <c r="A528" s="107"/>
      <c r="B528" s="35"/>
      <c r="C528" s="35"/>
      <c r="D528" s="35"/>
      <c r="S528" s="124"/>
      <c r="T528" s="124"/>
      <c r="W528" s="124"/>
    </row>
    <row r="529" spans="1:23" s="122" customFormat="1" x14ac:dyDescent="0.25">
      <c r="A529" s="107"/>
      <c r="B529" s="35"/>
      <c r="C529" s="35"/>
      <c r="D529" s="35"/>
      <c r="S529" s="124"/>
      <c r="T529" s="124"/>
      <c r="W529" s="124"/>
    </row>
    <row r="530" spans="1:23" s="122" customFormat="1" x14ac:dyDescent="0.25">
      <c r="A530" s="107"/>
      <c r="B530" s="35"/>
      <c r="C530" s="35"/>
      <c r="D530" s="35"/>
      <c r="S530" s="124"/>
      <c r="T530" s="124"/>
      <c r="W530" s="124"/>
    </row>
    <row r="531" spans="1:23" s="122" customFormat="1" x14ac:dyDescent="0.25">
      <c r="A531" s="107"/>
      <c r="B531" s="35"/>
      <c r="C531" s="35"/>
      <c r="D531" s="35"/>
      <c r="S531" s="124"/>
      <c r="T531" s="124"/>
      <c r="W531" s="124"/>
    </row>
    <row r="532" spans="1:23" s="122" customFormat="1" x14ac:dyDescent="0.25">
      <c r="A532" s="107"/>
      <c r="B532" s="35"/>
      <c r="C532" s="35"/>
      <c r="D532" s="35"/>
      <c r="S532" s="124"/>
      <c r="T532" s="124"/>
      <c r="W532" s="124"/>
    </row>
    <row r="533" spans="1:23" s="122" customFormat="1" x14ac:dyDescent="0.25">
      <c r="A533" s="107"/>
      <c r="B533" s="35"/>
      <c r="C533" s="35"/>
      <c r="D533" s="35"/>
      <c r="S533" s="124"/>
      <c r="T533" s="124"/>
      <c r="W533" s="124"/>
    </row>
    <row r="534" spans="1:23" s="122" customFormat="1" x14ac:dyDescent="0.25">
      <c r="A534" s="107"/>
      <c r="B534" s="35"/>
      <c r="C534" s="35"/>
      <c r="D534" s="35"/>
      <c r="S534" s="124"/>
      <c r="T534" s="124"/>
      <c r="W534" s="124"/>
    </row>
    <row r="535" spans="1:23" s="122" customFormat="1" x14ac:dyDescent="0.25">
      <c r="A535" s="107"/>
      <c r="B535" s="35"/>
      <c r="C535" s="35"/>
      <c r="D535" s="35"/>
      <c r="S535" s="124"/>
      <c r="T535" s="124"/>
      <c r="W535" s="124"/>
    </row>
    <row r="536" spans="1:23" s="122" customFormat="1" x14ac:dyDescent="0.25">
      <c r="A536" s="107"/>
      <c r="B536" s="35"/>
      <c r="C536" s="35"/>
      <c r="D536" s="35"/>
      <c r="S536" s="124"/>
      <c r="T536" s="124"/>
      <c r="W536" s="124"/>
    </row>
    <row r="537" spans="1:23" s="122" customFormat="1" x14ac:dyDescent="0.25">
      <c r="A537" s="107"/>
      <c r="B537" s="35"/>
      <c r="C537" s="35"/>
      <c r="D537" s="35"/>
      <c r="S537" s="124"/>
      <c r="T537" s="124"/>
      <c r="W537" s="124"/>
    </row>
    <row r="538" spans="1:23" s="122" customFormat="1" x14ac:dyDescent="0.25">
      <c r="A538" s="107"/>
      <c r="B538" s="35"/>
      <c r="C538" s="35"/>
      <c r="D538" s="35"/>
      <c r="S538" s="124"/>
      <c r="T538" s="124"/>
      <c r="W538" s="124"/>
    </row>
    <row r="539" spans="1:23" s="122" customFormat="1" x14ac:dyDescent="0.25">
      <c r="A539" s="107"/>
      <c r="B539" s="35"/>
      <c r="C539" s="35"/>
      <c r="D539" s="35"/>
      <c r="S539" s="124"/>
      <c r="T539" s="124"/>
      <c r="W539" s="124"/>
    </row>
    <row r="540" spans="1:23" s="122" customFormat="1" x14ac:dyDescent="0.25">
      <c r="A540" s="107"/>
      <c r="B540" s="35"/>
      <c r="C540" s="35"/>
      <c r="D540" s="35"/>
      <c r="S540" s="124"/>
      <c r="T540" s="124"/>
      <c r="W540" s="124"/>
    </row>
    <row r="541" spans="1:23" s="122" customFormat="1" x14ac:dyDescent="0.25">
      <c r="A541" s="107"/>
      <c r="B541" s="35"/>
      <c r="C541" s="35"/>
      <c r="D541" s="35"/>
      <c r="S541" s="124"/>
      <c r="T541" s="124"/>
      <c r="W541" s="124"/>
    </row>
    <row r="542" spans="1:23" s="122" customFormat="1" x14ac:dyDescent="0.25">
      <c r="A542" s="107"/>
      <c r="B542" s="35"/>
      <c r="C542" s="35"/>
      <c r="D542" s="35"/>
      <c r="S542" s="124"/>
      <c r="T542" s="124"/>
      <c r="W542" s="124"/>
    </row>
    <row r="543" spans="1:23" s="122" customFormat="1" x14ac:dyDescent="0.25">
      <c r="A543" s="107"/>
      <c r="B543" s="35"/>
      <c r="C543" s="35"/>
      <c r="D543" s="35"/>
      <c r="S543" s="124"/>
      <c r="T543" s="124"/>
      <c r="W543" s="124"/>
    </row>
    <row r="544" spans="1:23" s="122" customFormat="1" x14ac:dyDescent="0.25">
      <c r="A544" s="107"/>
      <c r="B544" s="35"/>
      <c r="C544" s="35"/>
      <c r="D544" s="35"/>
      <c r="S544" s="124"/>
      <c r="T544" s="124"/>
      <c r="W544" s="124"/>
    </row>
    <row r="545" spans="1:23" s="122" customFormat="1" x14ac:dyDescent="0.25">
      <c r="A545" s="107"/>
      <c r="B545" s="35"/>
      <c r="C545" s="35"/>
      <c r="D545" s="35"/>
      <c r="S545" s="124"/>
      <c r="T545" s="124"/>
      <c r="W545" s="124"/>
    </row>
    <row r="546" spans="1:23" s="122" customFormat="1" x14ac:dyDescent="0.25">
      <c r="A546" s="107"/>
      <c r="B546" s="35"/>
      <c r="C546" s="35"/>
      <c r="D546" s="35"/>
      <c r="S546" s="124"/>
      <c r="T546" s="124"/>
      <c r="W546" s="124"/>
    </row>
    <row r="547" spans="1:23" s="122" customFormat="1" x14ac:dyDescent="0.25">
      <c r="A547" s="107"/>
      <c r="B547" s="35"/>
      <c r="C547" s="35"/>
      <c r="D547" s="35"/>
      <c r="S547" s="124"/>
      <c r="T547" s="124"/>
      <c r="W547" s="124"/>
    </row>
    <row r="548" spans="1:23" s="122" customFormat="1" x14ac:dyDescent="0.25">
      <c r="A548" s="107"/>
      <c r="B548" s="35"/>
      <c r="C548" s="35"/>
      <c r="D548" s="35"/>
      <c r="S548" s="124"/>
      <c r="T548" s="124"/>
      <c r="W548" s="124"/>
    </row>
    <row r="549" spans="1:23" s="122" customFormat="1" x14ac:dyDescent="0.25">
      <c r="A549" s="107"/>
      <c r="B549" s="35"/>
      <c r="C549" s="35"/>
      <c r="D549" s="35"/>
      <c r="S549" s="124"/>
      <c r="T549" s="124"/>
      <c r="W549" s="124"/>
    </row>
    <row r="550" spans="1:23" s="122" customFormat="1" x14ac:dyDescent="0.25">
      <c r="A550" s="107"/>
      <c r="B550" s="35"/>
      <c r="C550" s="35"/>
      <c r="D550" s="35"/>
      <c r="S550" s="124"/>
      <c r="T550" s="124"/>
      <c r="W550" s="124"/>
    </row>
    <row r="551" spans="1:23" s="122" customFormat="1" x14ac:dyDescent="0.25">
      <c r="A551" s="107"/>
      <c r="B551" s="35"/>
      <c r="C551" s="35"/>
      <c r="D551" s="35"/>
      <c r="S551" s="124"/>
      <c r="T551" s="124"/>
      <c r="W551" s="124"/>
    </row>
    <row r="552" spans="1:23" s="122" customFormat="1" x14ac:dyDescent="0.25">
      <c r="A552" s="107"/>
      <c r="B552" s="35"/>
      <c r="C552" s="35"/>
      <c r="D552" s="35"/>
      <c r="S552" s="124"/>
      <c r="T552" s="124"/>
      <c r="W552" s="124"/>
    </row>
    <row r="553" spans="1:23" s="122" customFormat="1" x14ac:dyDescent="0.25">
      <c r="A553" s="107"/>
      <c r="B553" s="35"/>
      <c r="C553" s="35"/>
      <c r="D553" s="35"/>
      <c r="S553" s="124"/>
      <c r="T553" s="124"/>
      <c r="W553" s="124"/>
    </row>
    <row r="554" spans="1:23" s="122" customFormat="1" x14ac:dyDescent="0.25">
      <c r="A554" s="107"/>
      <c r="B554" s="35"/>
      <c r="C554" s="35"/>
      <c r="D554" s="35"/>
      <c r="S554" s="124"/>
      <c r="T554" s="124"/>
      <c r="W554" s="124"/>
    </row>
    <row r="555" spans="1:23" s="122" customFormat="1" x14ac:dyDescent="0.25">
      <c r="A555" s="107"/>
      <c r="B555" s="35"/>
      <c r="C555" s="35"/>
      <c r="D555" s="35"/>
      <c r="S555" s="124"/>
      <c r="T555" s="124"/>
      <c r="W555" s="124"/>
    </row>
    <row r="556" spans="1:23" s="122" customFormat="1" x14ac:dyDescent="0.25">
      <c r="A556" s="107"/>
      <c r="B556" s="35"/>
      <c r="C556" s="35"/>
      <c r="D556" s="35"/>
      <c r="S556" s="124"/>
      <c r="T556" s="124"/>
      <c r="W556" s="124"/>
    </row>
    <row r="557" spans="1:23" s="122" customFormat="1" x14ac:dyDescent="0.25">
      <c r="A557" s="107"/>
      <c r="B557" s="35"/>
      <c r="C557" s="35"/>
      <c r="D557" s="35"/>
      <c r="S557" s="124"/>
      <c r="T557" s="124"/>
      <c r="W557" s="124"/>
    </row>
    <row r="558" spans="1:23" s="122" customFormat="1" x14ac:dyDescent="0.25">
      <c r="A558" s="107"/>
      <c r="B558" s="35"/>
      <c r="C558" s="35"/>
      <c r="D558" s="35"/>
      <c r="S558" s="124"/>
      <c r="T558" s="124"/>
      <c r="W558" s="124"/>
    </row>
    <row r="559" spans="1:23" s="122" customFormat="1" x14ac:dyDescent="0.25">
      <c r="A559" s="107"/>
      <c r="B559" s="35"/>
      <c r="C559" s="35"/>
      <c r="D559" s="35"/>
      <c r="S559" s="124"/>
      <c r="T559" s="124"/>
      <c r="W559" s="124"/>
    </row>
    <row r="560" spans="1:23" s="122" customFormat="1" x14ac:dyDescent="0.25">
      <c r="A560" s="107"/>
      <c r="B560" s="35"/>
      <c r="C560" s="35"/>
      <c r="D560" s="35"/>
      <c r="S560" s="124"/>
      <c r="T560" s="124"/>
      <c r="W560" s="124"/>
    </row>
    <row r="561" spans="1:23" s="122" customFormat="1" x14ac:dyDescent="0.25">
      <c r="A561" s="107"/>
      <c r="B561" s="35"/>
      <c r="C561" s="35"/>
      <c r="D561" s="35"/>
      <c r="S561" s="124"/>
      <c r="T561" s="124"/>
      <c r="W561" s="124"/>
    </row>
    <row r="562" spans="1:23" s="122" customFormat="1" x14ac:dyDescent="0.25">
      <c r="A562" s="107"/>
      <c r="B562" s="35"/>
      <c r="C562" s="35"/>
      <c r="D562" s="35"/>
      <c r="S562" s="124"/>
      <c r="T562" s="124"/>
      <c r="W562" s="124"/>
    </row>
    <row r="563" spans="1:23" s="122" customFormat="1" x14ac:dyDescent="0.25">
      <c r="A563" s="107"/>
      <c r="B563" s="35"/>
      <c r="C563" s="35"/>
      <c r="D563" s="35"/>
      <c r="S563" s="124"/>
      <c r="T563" s="124"/>
      <c r="W563" s="124"/>
    </row>
    <row r="564" spans="1:23" s="122" customFormat="1" x14ac:dyDescent="0.25">
      <c r="A564" s="107"/>
      <c r="B564" s="35"/>
      <c r="C564" s="35"/>
      <c r="D564" s="35"/>
      <c r="S564" s="124"/>
      <c r="T564" s="124"/>
      <c r="W564" s="124"/>
    </row>
    <row r="565" spans="1:23" s="122" customFormat="1" x14ac:dyDescent="0.25">
      <c r="A565" s="107"/>
      <c r="B565" s="35"/>
      <c r="C565" s="35"/>
      <c r="D565" s="35"/>
      <c r="S565" s="124"/>
      <c r="T565" s="124"/>
      <c r="W565" s="124"/>
    </row>
    <row r="566" spans="1:23" s="122" customFormat="1" x14ac:dyDescent="0.25">
      <c r="A566" s="107"/>
      <c r="B566" s="35"/>
      <c r="C566" s="35"/>
      <c r="D566" s="35"/>
      <c r="S566" s="124"/>
      <c r="T566" s="124"/>
      <c r="W566" s="124"/>
    </row>
    <row r="567" spans="1:23" s="122" customFormat="1" x14ac:dyDescent="0.25">
      <c r="A567" s="107"/>
      <c r="B567" s="35"/>
      <c r="C567" s="35"/>
      <c r="D567" s="35"/>
      <c r="S567" s="124"/>
      <c r="T567" s="124"/>
      <c r="W567" s="124"/>
    </row>
    <row r="568" spans="1:23" s="122" customFormat="1" x14ac:dyDescent="0.25">
      <c r="A568" s="107"/>
      <c r="B568" s="35"/>
      <c r="C568" s="35"/>
      <c r="D568" s="35"/>
      <c r="S568" s="124"/>
      <c r="T568" s="124"/>
      <c r="W568" s="124"/>
    </row>
    <row r="569" spans="1:23" s="122" customFormat="1" x14ac:dyDescent="0.25">
      <c r="A569" s="107"/>
      <c r="B569" s="35"/>
      <c r="C569" s="35"/>
      <c r="D569" s="35"/>
      <c r="S569" s="124"/>
      <c r="T569" s="124"/>
      <c r="W569" s="124"/>
    </row>
    <row r="570" spans="1:23" s="122" customFormat="1" x14ac:dyDescent="0.25">
      <c r="A570" s="107"/>
      <c r="B570" s="35"/>
      <c r="C570" s="35"/>
      <c r="D570" s="35"/>
      <c r="S570" s="124"/>
      <c r="T570" s="124"/>
      <c r="W570" s="124"/>
    </row>
    <row r="571" spans="1:23" s="122" customFormat="1" x14ac:dyDescent="0.25">
      <c r="A571" s="107"/>
      <c r="B571" s="35"/>
      <c r="C571" s="35"/>
      <c r="D571" s="35"/>
      <c r="S571" s="124"/>
      <c r="T571" s="124"/>
      <c r="W571" s="124"/>
    </row>
    <row r="572" spans="1:23" s="122" customFormat="1" x14ac:dyDescent="0.25">
      <c r="A572" s="107"/>
      <c r="B572" s="35"/>
      <c r="C572" s="35"/>
      <c r="D572" s="35"/>
      <c r="S572" s="124"/>
      <c r="T572" s="124"/>
      <c r="W572" s="124"/>
    </row>
    <row r="573" spans="1:23" s="122" customFormat="1" x14ac:dyDescent="0.25">
      <c r="A573" s="107"/>
      <c r="B573" s="35"/>
      <c r="C573" s="35"/>
      <c r="D573" s="35"/>
      <c r="S573" s="124"/>
      <c r="T573" s="124"/>
      <c r="W573" s="124"/>
    </row>
    <row r="574" spans="1:23" s="122" customFormat="1" x14ac:dyDescent="0.25">
      <c r="A574" s="107"/>
      <c r="B574" s="35"/>
      <c r="C574" s="35"/>
      <c r="D574" s="35"/>
      <c r="S574" s="124"/>
      <c r="T574" s="124"/>
      <c r="W574" s="124"/>
    </row>
    <row r="575" spans="1:23" s="122" customFormat="1" x14ac:dyDescent="0.25">
      <c r="A575" s="107"/>
      <c r="B575" s="35"/>
      <c r="C575" s="35"/>
      <c r="D575" s="35"/>
      <c r="S575" s="124"/>
      <c r="T575" s="124"/>
      <c r="W575" s="124"/>
    </row>
    <row r="576" spans="1:23" s="122" customFormat="1" x14ac:dyDescent="0.25">
      <c r="A576" s="107"/>
      <c r="B576" s="35"/>
      <c r="C576" s="35"/>
      <c r="D576" s="35"/>
      <c r="S576" s="124"/>
      <c r="T576" s="124"/>
      <c r="W576" s="124"/>
    </row>
    <row r="577" spans="1:23" s="122" customFormat="1" x14ac:dyDescent="0.25">
      <c r="A577" s="107"/>
      <c r="B577" s="35"/>
      <c r="C577" s="35"/>
      <c r="D577" s="35"/>
      <c r="S577" s="124"/>
      <c r="T577" s="124"/>
      <c r="W577" s="124"/>
    </row>
    <row r="578" spans="1:23" s="122" customFormat="1" x14ac:dyDescent="0.25">
      <c r="A578" s="107"/>
      <c r="B578" s="35"/>
      <c r="C578" s="35"/>
      <c r="D578" s="35"/>
      <c r="S578" s="124"/>
      <c r="T578" s="124"/>
      <c r="W578" s="124"/>
    </row>
    <row r="579" spans="1:23" s="122" customFormat="1" x14ac:dyDescent="0.25">
      <c r="A579" s="107"/>
      <c r="B579" s="35"/>
      <c r="C579" s="35"/>
      <c r="D579" s="35"/>
      <c r="S579" s="124"/>
      <c r="T579" s="124"/>
      <c r="W579" s="124"/>
    </row>
    <row r="580" spans="1:23" s="122" customFormat="1" x14ac:dyDescent="0.25">
      <c r="A580" s="107"/>
      <c r="B580" s="35"/>
      <c r="C580" s="35"/>
      <c r="D580" s="35"/>
      <c r="S580" s="124"/>
      <c r="T580" s="124"/>
      <c r="W580" s="124"/>
    </row>
    <row r="581" spans="1:23" s="122" customFormat="1" x14ac:dyDescent="0.25">
      <c r="A581" s="107"/>
      <c r="B581" s="35"/>
      <c r="C581" s="35"/>
      <c r="D581" s="35"/>
      <c r="S581" s="124"/>
      <c r="T581" s="124"/>
      <c r="W581" s="124"/>
    </row>
    <row r="582" spans="1:23" s="122" customFormat="1" x14ac:dyDescent="0.25">
      <c r="A582" s="107"/>
      <c r="B582" s="35"/>
      <c r="C582" s="35"/>
      <c r="D582" s="35"/>
      <c r="S582" s="124"/>
      <c r="T582" s="124"/>
      <c r="W582" s="124"/>
    </row>
    <row r="583" spans="1:23" s="122" customFormat="1" x14ac:dyDescent="0.25">
      <c r="A583" s="107"/>
      <c r="B583" s="35"/>
      <c r="C583" s="35"/>
      <c r="D583" s="35"/>
      <c r="S583" s="124"/>
      <c r="T583" s="124"/>
      <c r="W583" s="124"/>
    </row>
    <row r="584" spans="1:23" s="122" customFormat="1" x14ac:dyDescent="0.25">
      <c r="A584" s="107"/>
      <c r="B584" s="35"/>
      <c r="C584" s="35"/>
      <c r="D584" s="35"/>
      <c r="S584" s="124"/>
      <c r="T584" s="124"/>
      <c r="W584" s="124"/>
    </row>
    <row r="585" spans="1:23" s="122" customFormat="1" x14ac:dyDescent="0.25">
      <c r="A585" s="107"/>
      <c r="B585" s="35"/>
      <c r="C585" s="35"/>
      <c r="D585" s="35"/>
      <c r="S585" s="124"/>
      <c r="T585" s="124"/>
      <c r="W585" s="124"/>
    </row>
    <row r="586" spans="1:23" s="122" customFormat="1" x14ac:dyDescent="0.25">
      <c r="A586" s="107"/>
      <c r="B586" s="35"/>
      <c r="C586" s="35"/>
      <c r="D586" s="35"/>
      <c r="S586" s="124"/>
      <c r="T586" s="124"/>
      <c r="W586" s="124"/>
    </row>
    <row r="587" spans="1:23" s="122" customFormat="1" x14ac:dyDescent="0.25">
      <c r="A587" s="107"/>
      <c r="B587" s="35"/>
      <c r="C587" s="35"/>
      <c r="D587" s="35"/>
      <c r="S587" s="124"/>
      <c r="T587" s="124"/>
      <c r="W587" s="124"/>
    </row>
    <row r="588" spans="1:23" s="122" customFormat="1" x14ac:dyDescent="0.25">
      <c r="A588" s="107"/>
      <c r="B588" s="35"/>
      <c r="C588" s="35"/>
      <c r="D588" s="35"/>
      <c r="S588" s="124"/>
      <c r="T588" s="124"/>
      <c r="W588" s="124"/>
    </row>
    <row r="589" spans="1:23" s="122" customFormat="1" x14ac:dyDescent="0.25">
      <c r="A589" s="107"/>
      <c r="B589" s="35"/>
      <c r="C589" s="35"/>
      <c r="D589" s="35"/>
      <c r="S589" s="124"/>
      <c r="T589" s="124"/>
      <c r="W589" s="124"/>
    </row>
    <row r="590" spans="1:23" s="122" customFormat="1" x14ac:dyDescent="0.25">
      <c r="A590" s="107"/>
      <c r="B590" s="35"/>
      <c r="C590" s="35"/>
      <c r="D590" s="35"/>
      <c r="S590" s="124"/>
      <c r="T590" s="124"/>
      <c r="W590" s="124"/>
    </row>
    <row r="591" spans="1:23" s="122" customFormat="1" x14ac:dyDescent="0.25">
      <c r="A591" s="107"/>
      <c r="B591" s="35"/>
      <c r="C591" s="35"/>
      <c r="D591" s="35"/>
      <c r="S591" s="124"/>
      <c r="T591" s="124"/>
      <c r="W591" s="124"/>
    </row>
    <row r="592" spans="1:23" s="122" customFormat="1" x14ac:dyDescent="0.25">
      <c r="A592" s="107"/>
      <c r="B592" s="35"/>
      <c r="C592" s="35"/>
      <c r="D592" s="35"/>
      <c r="S592" s="124"/>
      <c r="T592" s="124"/>
      <c r="W592" s="124"/>
    </row>
    <row r="593" spans="1:23" s="122" customFormat="1" x14ac:dyDescent="0.25">
      <c r="A593" s="107"/>
      <c r="B593" s="35"/>
      <c r="C593" s="35"/>
      <c r="D593" s="35"/>
      <c r="S593" s="124"/>
      <c r="T593" s="124"/>
      <c r="W593" s="124"/>
    </row>
    <row r="594" spans="1:23" s="122" customFormat="1" x14ac:dyDescent="0.25">
      <c r="A594" s="107"/>
      <c r="B594" s="35"/>
      <c r="C594" s="35"/>
      <c r="D594" s="35"/>
      <c r="S594" s="124"/>
      <c r="T594" s="124"/>
      <c r="W594" s="124"/>
    </row>
    <row r="595" spans="1:23" s="122" customFormat="1" x14ac:dyDescent="0.25">
      <c r="A595" s="107"/>
      <c r="B595" s="35"/>
      <c r="C595" s="35"/>
      <c r="D595" s="35"/>
      <c r="S595" s="124"/>
      <c r="T595" s="124"/>
      <c r="W595" s="124"/>
    </row>
    <row r="596" spans="1:23" s="122" customFormat="1" x14ac:dyDescent="0.25">
      <c r="A596" s="107"/>
      <c r="B596" s="35"/>
      <c r="C596" s="35"/>
      <c r="D596" s="35"/>
      <c r="S596" s="124"/>
      <c r="T596" s="124"/>
      <c r="W596" s="124"/>
    </row>
    <row r="597" spans="1:23" s="122" customFormat="1" x14ac:dyDescent="0.25">
      <c r="A597" s="107"/>
      <c r="B597" s="35"/>
      <c r="C597" s="35"/>
      <c r="D597" s="35"/>
      <c r="S597" s="124"/>
      <c r="T597" s="124"/>
      <c r="W597" s="124"/>
    </row>
    <row r="598" spans="1:23" s="122" customFormat="1" x14ac:dyDescent="0.25">
      <c r="A598" s="107"/>
      <c r="B598" s="35"/>
      <c r="C598" s="35"/>
      <c r="D598" s="35"/>
      <c r="S598" s="124"/>
      <c r="T598" s="124"/>
      <c r="W598" s="124"/>
    </row>
    <row r="599" spans="1:23" s="122" customFormat="1" x14ac:dyDescent="0.25">
      <c r="A599" s="107"/>
      <c r="B599" s="35"/>
      <c r="C599" s="35"/>
      <c r="D599" s="35"/>
      <c r="S599" s="124"/>
      <c r="T599" s="124"/>
      <c r="W599" s="124"/>
    </row>
    <row r="600" spans="1:23" s="122" customFormat="1" x14ac:dyDescent="0.25">
      <c r="A600" s="107"/>
      <c r="B600" s="35"/>
      <c r="C600" s="35"/>
      <c r="D600" s="35"/>
      <c r="S600" s="124"/>
      <c r="T600" s="124"/>
      <c r="W600" s="124"/>
    </row>
    <row r="601" spans="1:23" s="122" customFormat="1" x14ac:dyDescent="0.25">
      <c r="A601" s="107"/>
      <c r="B601" s="35"/>
      <c r="C601" s="35"/>
      <c r="D601" s="35"/>
      <c r="S601" s="124"/>
      <c r="T601" s="124"/>
      <c r="W601" s="124"/>
    </row>
    <row r="602" spans="1:23" s="122" customFormat="1" x14ac:dyDescent="0.25">
      <c r="A602" s="107"/>
      <c r="B602" s="35"/>
      <c r="C602" s="35"/>
      <c r="D602" s="35"/>
      <c r="S602" s="124"/>
      <c r="T602" s="124"/>
      <c r="W602" s="124"/>
    </row>
    <row r="603" spans="1:23" s="122" customFormat="1" x14ac:dyDescent="0.25">
      <c r="A603" s="107"/>
      <c r="B603" s="35"/>
      <c r="C603" s="35"/>
      <c r="D603" s="35"/>
      <c r="S603" s="124"/>
      <c r="T603" s="124"/>
      <c r="W603" s="124"/>
    </row>
    <row r="604" spans="1:23" s="122" customFormat="1" x14ac:dyDescent="0.25">
      <c r="A604" s="107"/>
      <c r="B604" s="35"/>
      <c r="C604" s="35"/>
      <c r="D604" s="35"/>
      <c r="S604" s="124"/>
      <c r="T604" s="124"/>
      <c r="W604" s="124"/>
    </row>
    <row r="605" spans="1:23" s="122" customFormat="1" x14ac:dyDescent="0.25">
      <c r="A605" s="107"/>
      <c r="B605" s="35"/>
      <c r="C605" s="35"/>
      <c r="D605" s="35"/>
      <c r="S605" s="124"/>
      <c r="T605" s="124"/>
      <c r="W605" s="124"/>
    </row>
    <row r="606" spans="1:23" s="122" customFormat="1" x14ac:dyDescent="0.25">
      <c r="A606" s="107"/>
      <c r="B606" s="35"/>
      <c r="C606" s="35"/>
      <c r="D606" s="35"/>
      <c r="S606" s="124"/>
      <c r="T606" s="124"/>
      <c r="W606" s="124"/>
    </row>
    <row r="607" spans="1:23" s="122" customFormat="1" x14ac:dyDescent="0.25">
      <c r="A607" s="107"/>
      <c r="B607" s="35"/>
      <c r="C607" s="35"/>
      <c r="D607" s="35"/>
      <c r="S607" s="124"/>
      <c r="T607" s="124"/>
      <c r="W607" s="124"/>
    </row>
    <row r="608" spans="1:23" s="122" customFormat="1" x14ac:dyDescent="0.25">
      <c r="A608" s="107"/>
      <c r="B608" s="35"/>
      <c r="C608" s="35"/>
      <c r="D608" s="35"/>
      <c r="S608" s="124"/>
      <c r="T608" s="124"/>
      <c r="W608" s="124"/>
    </row>
    <row r="609" spans="1:23" s="122" customFormat="1" x14ac:dyDescent="0.25">
      <c r="A609" s="107"/>
      <c r="B609" s="35"/>
      <c r="C609" s="35"/>
      <c r="D609" s="35"/>
      <c r="S609" s="124"/>
      <c r="T609" s="124"/>
      <c r="W609" s="124"/>
    </row>
    <row r="610" spans="1:23" s="122" customFormat="1" x14ac:dyDescent="0.25">
      <c r="A610" s="107"/>
      <c r="B610" s="35"/>
      <c r="C610" s="35"/>
      <c r="D610" s="35"/>
      <c r="S610" s="124"/>
      <c r="T610" s="124"/>
      <c r="W610" s="124"/>
    </row>
    <row r="611" spans="1:23" s="122" customFormat="1" x14ac:dyDescent="0.25">
      <c r="A611" s="107"/>
      <c r="B611" s="35"/>
      <c r="C611" s="35"/>
      <c r="D611" s="35"/>
      <c r="S611" s="124"/>
      <c r="T611" s="124"/>
      <c r="W611" s="124"/>
    </row>
    <row r="612" spans="1:23" s="122" customFormat="1" x14ac:dyDescent="0.25">
      <c r="A612" s="107"/>
      <c r="B612" s="35"/>
      <c r="C612" s="35"/>
      <c r="D612" s="35"/>
      <c r="S612" s="124"/>
      <c r="T612" s="124"/>
      <c r="W612" s="124"/>
    </row>
    <row r="613" spans="1:23" s="122" customFormat="1" x14ac:dyDescent="0.25">
      <c r="A613" s="107"/>
      <c r="B613" s="35"/>
      <c r="C613" s="35"/>
      <c r="D613" s="35"/>
      <c r="E613" s="109"/>
      <c r="F613" s="109"/>
      <c r="G613" s="109"/>
      <c r="H613" s="109"/>
      <c r="I613" s="109"/>
      <c r="J613" s="109"/>
      <c r="S613" s="124"/>
      <c r="T613" s="124"/>
      <c r="W613" s="124"/>
    </row>
    <row r="614" spans="1:23" s="122" customFormat="1" x14ac:dyDescent="0.25">
      <c r="A614" s="107"/>
      <c r="B614" s="35"/>
      <c r="C614" s="35"/>
      <c r="D614" s="35"/>
      <c r="E614" s="109"/>
      <c r="F614" s="109"/>
      <c r="G614" s="109"/>
      <c r="H614" s="109"/>
      <c r="I614" s="109"/>
      <c r="J614" s="109"/>
      <c r="S614" s="124"/>
      <c r="T614" s="124"/>
      <c r="W614" s="124"/>
    </row>
    <row r="615" spans="1:23" s="122" customFormat="1" x14ac:dyDescent="0.25">
      <c r="A615" s="107"/>
      <c r="B615" s="35"/>
      <c r="C615" s="35"/>
      <c r="D615" s="35"/>
      <c r="E615" s="109"/>
      <c r="F615" s="109"/>
      <c r="G615" s="109"/>
      <c r="H615" s="109"/>
      <c r="I615" s="109"/>
      <c r="J615" s="109"/>
      <c r="S615" s="124"/>
      <c r="T615" s="124"/>
      <c r="W615" s="124"/>
    </row>
  </sheetData>
  <mergeCells count="38">
    <mergeCell ref="D34:D35"/>
    <mergeCell ref="E16:F16"/>
    <mergeCell ref="G16:H16"/>
    <mergeCell ref="D9:J9"/>
    <mergeCell ref="D10:J12"/>
    <mergeCell ref="D13:J13"/>
    <mergeCell ref="E15:F15"/>
    <mergeCell ref="G15:H15"/>
    <mergeCell ref="E17:F17"/>
    <mergeCell ref="G17:H17"/>
    <mergeCell ref="D23:D24"/>
    <mergeCell ref="D26:D27"/>
    <mergeCell ref="D29:D30"/>
    <mergeCell ref="E54:E55"/>
    <mergeCell ref="F54:F55"/>
    <mergeCell ref="E56:E57"/>
    <mergeCell ref="D59:D60"/>
    <mergeCell ref="D37:J37"/>
    <mergeCell ref="D38:J40"/>
    <mergeCell ref="D41:D42"/>
    <mergeCell ref="D119:D120"/>
    <mergeCell ref="D45:D47"/>
    <mergeCell ref="D49:D51"/>
    <mergeCell ref="D102:D103"/>
    <mergeCell ref="D110:D111"/>
    <mergeCell ref="D113:D114"/>
    <mergeCell ref="D116:D117"/>
    <mergeCell ref="D99:D100"/>
    <mergeCell ref="D67:D68"/>
    <mergeCell ref="D70:D71"/>
    <mergeCell ref="D54:D55"/>
    <mergeCell ref="F56:F57"/>
    <mergeCell ref="D56:D57"/>
    <mergeCell ref="D106:J108"/>
    <mergeCell ref="D95:J96"/>
    <mergeCell ref="D88:J89"/>
    <mergeCell ref="D63:J64"/>
    <mergeCell ref="I78:I79"/>
  </mergeCells>
  <pageMargins left="0.75" right="0.75" top="1" bottom="1" header="0.5" footer="0.5"/>
  <pageSetup paperSize="9" scale="81"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Dropdowns!$C$2:$C$3</xm:f>
          </x14:formula1>
          <xm:sqref>F80</xm:sqref>
        </x14:dataValidation>
        <x14:dataValidation type="list" allowBlank="1" showInputMessage="1" showErrorMessage="1">
          <x14:formula1>
            <xm:f>Dropdowns!$B$2:$B$3</xm:f>
          </x14:formula1>
          <xm:sqref>G92:G93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T612"/>
  <sheetViews>
    <sheetView showGridLines="0" zoomScaleNormal="100" workbookViewId="0">
      <selection activeCell="D134" sqref="D134"/>
    </sheetView>
  </sheetViews>
  <sheetFormatPr defaultColWidth="11.42578125" defaultRowHeight="15" x14ac:dyDescent="0.25"/>
  <cols>
    <col min="1" max="1" width="3.7109375" style="10" customWidth="1"/>
    <col min="2" max="3" width="0.85546875" style="9" customWidth="1"/>
    <col min="4" max="4" width="38" style="9" customWidth="1"/>
    <col min="5" max="5" width="21" style="7" customWidth="1"/>
    <col min="6" max="6" width="18" style="7" customWidth="1"/>
    <col min="7" max="11" width="15.85546875" style="7" customWidth="1"/>
    <col min="12" max="12" width="19.28515625" style="7" customWidth="1"/>
    <col min="13" max="13" width="20.85546875" style="7" customWidth="1"/>
    <col min="14" max="14" width="11.7109375" style="7" customWidth="1"/>
    <col min="15" max="15" width="15.7109375" style="7" customWidth="1"/>
    <col min="16" max="18" width="11.7109375" style="7" customWidth="1"/>
    <col min="19" max="20" width="11.7109375" style="8" customWidth="1"/>
    <col min="21" max="22" width="11.7109375" style="7" customWidth="1"/>
    <col min="23" max="23" width="9.140625" style="8" customWidth="1"/>
    <col min="24" max="257" width="9.140625" style="7" customWidth="1"/>
    <col min="258" max="16384" width="11.42578125" style="7"/>
  </cols>
  <sheetData>
    <row r="1" spans="1:254" s="9" customFormat="1" ht="12.75" customHeight="1" x14ac:dyDescent="0.25">
      <c r="A1" s="75"/>
      <c r="D1" s="60"/>
      <c r="E1" s="60"/>
      <c r="F1" s="60"/>
      <c r="G1" s="60"/>
      <c r="H1" s="60"/>
      <c r="I1" s="60"/>
      <c r="J1" s="60"/>
      <c r="K1" s="86"/>
      <c r="L1" s="86"/>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row>
    <row r="2" spans="1:254" s="88" customFormat="1" ht="1.5" customHeight="1" x14ac:dyDescent="0.25">
      <c r="A2" s="75"/>
      <c r="B2" s="17"/>
      <c r="C2" s="17"/>
      <c r="D2" s="17"/>
      <c r="E2" s="17"/>
      <c r="F2" s="17"/>
      <c r="G2" s="17"/>
      <c r="H2" s="17"/>
      <c r="I2" s="17"/>
      <c r="J2" s="17"/>
      <c r="K2" s="86"/>
      <c r="L2" s="86"/>
      <c r="M2" s="7"/>
      <c r="N2" s="7"/>
      <c r="O2" s="7"/>
      <c r="P2" s="7"/>
      <c r="Q2" s="7"/>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row>
    <row r="3" spans="1:254" s="9" customFormat="1" ht="0.75" customHeight="1" x14ac:dyDescent="0.25">
      <c r="A3" s="75"/>
      <c r="B3" s="73"/>
      <c r="C3" s="73"/>
      <c r="D3" s="73"/>
      <c r="E3" s="73"/>
      <c r="F3" s="73"/>
      <c r="G3" s="73"/>
      <c r="H3" s="73"/>
      <c r="I3" s="73"/>
      <c r="J3" s="73"/>
      <c r="K3" s="86"/>
      <c r="L3" s="86"/>
      <c r="M3" s="7"/>
      <c r="N3" s="7"/>
      <c r="O3" s="7"/>
      <c r="P3" s="7"/>
      <c r="Q3" s="7"/>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row>
    <row r="4" spans="1:254" s="90" customFormat="1" ht="21" x14ac:dyDescent="0.35">
      <c r="A4" s="95"/>
      <c r="B4" s="94" t="s">
        <v>11</v>
      </c>
      <c r="C4" s="94"/>
      <c r="D4" s="93"/>
      <c r="E4" s="93"/>
      <c r="F4" s="93"/>
      <c r="G4" s="93"/>
      <c r="H4" s="93"/>
      <c r="I4" s="93"/>
      <c r="J4" s="93"/>
      <c r="K4" s="92"/>
      <c r="L4" s="92"/>
      <c r="M4" s="7"/>
      <c r="N4" s="7"/>
      <c r="O4" s="7"/>
      <c r="P4" s="7"/>
      <c r="Q4" s="7"/>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91"/>
      <c r="FH4" s="91"/>
      <c r="FI4" s="91"/>
      <c r="FJ4" s="91"/>
      <c r="FK4" s="91"/>
      <c r="FL4" s="91"/>
      <c r="FM4" s="91"/>
      <c r="FN4" s="91"/>
      <c r="FO4" s="91"/>
      <c r="FP4" s="91"/>
      <c r="FQ4" s="91"/>
      <c r="FR4" s="91"/>
      <c r="FS4" s="91"/>
      <c r="FT4" s="91"/>
      <c r="FU4" s="91"/>
      <c r="FV4" s="91"/>
      <c r="FW4" s="91"/>
      <c r="FX4" s="91"/>
      <c r="FY4" s="91"/>
      <c r="FZ4" s="91"/>
      <c r="GA4" s="91"/>
      <c r="GB4" s="91"/>
      <c r="GC4" s="91"/>
      <c r="GD4" s="91"/>
      <c r="GE4" s="91"/>
      <c r="GF4" s="91"/>
      <c r="GG4" s="91"/>
      <c r="GH4" s="91"/>
      <c r="GI4" s="91"/>
      <c r="GJ4" s="91"/>
      <c r="GK4" s="91"/>
      <c r="GL4" s="91"/>
      <c r="GM4" s="91"/>
      <c r="GN4" s="91"/>
      <c r="GO4" s="91"/>
      <c r="GP4" s="91"/>
      <c r="GQ4" s="91"/>
      <c r="GR4" s="91"/>
      <c r="GS4" s="91"/>
      <c r="GT4" s="91"/>
      <c r="GU4" s="91"/>
      <c r="GV4" s="91"/>
      <c r="GW4" s="91"/>
      <c r="GX4" s="91"/>
      <c r="GY4" s="91"/>
      <c r="GZ4" s="91"/>
      <c r="HA4" s="91"/>
      <c r="HB4" s="91"/>
      <c r="HC4" s="91"/>
      <c r="HD4" s="91"/>
      <c r="HE4" s="91"/>
      <c r="HF4" s="91"/>
      <c r="HG4" s="91"/>
      <c r="HH4" s="91"/>
      <c r="HI4" s="91"/>
      <c r="HJ4" s="91"/>
      <c r="HK4" s="91"/>
      <c r="HL4" s="91"/>
      <c r="HM4" s="91"/>
      <c r="HN4" s="91"/>
      <c r="HO4" s="91"/>
      <c r="HP4" s="91"/>
      <c r="HQ4" s="91"/>
      <c r="HR4" s="91"/>
      <c r="HS4" s="91"/>
      <c r="HT4" s="91"/>
      <c r="HU4" s="91"/>
      <c r="HV4" s="91"/>
      <c r="HW4" s="91"/>
      <c r="HX4" s="91"/>
      <c r="HY4" s="91"/>
      <c r="HZ4" s="91"/>
      <c r="IA4" s="91"/>
      <c r="IB4" s="91"/>
      <c r="IC4" s="91"/>
      <c r="ID4" s="91"/>
      <c r="IE4" s="91"/>
      <c r="IF4" s="91"/>
      <c r="IG4" s="91"/>
      <c r="IH4" s="91"/>
      <c r="II4" s="91"/>
      <c r="IJ4" s="91"/>
      <c r="IK4" s="91"/>
      <c r="IL4" s="91"/>
      <c r="IM4" s="91"/>
      <c r="IN4" s="91"/>
      <c r="IO4" s="91"/>
      <c r="IP4" s="91"/>
      <c r="IQ4" s="91"/>
      <c r="IR4" s="91"/>
      <c r="IS4" s="91"/>
      <c r="IT4" s="91"/>
    </row>
    <row r="5" spans="1:254" s="9" customFormat="1" ht="0.75" customHeight="1" x14ac:dyDescent="0.25">
      <c r="A5" s="10"/>
      <c r="B5" s="83"/>
      <c r="C5" s="83"/>
      <c r="D5" s="73"/>
      <c r="E5" s="73"/>
      <c r="F5" s="73"/>
      <c r="G5" s="73"/>
      <c r="H5" s="73"/>
      <c r="I5" s="73"/>
      <c r="J5" s="73"/>
      <c r="K5" s="86"/>
      <c r="L5" s="86"/>
      <c r="M5" s="7"/>
      <c r="N5" s="7"/>
      <c r="O5" s="7"/>
      <c r="P5" s="7"/>
      <c r="Q5" s="7"/>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row>
    <row r="6" spans="1:254" s="88" customFormat="1" ht="1.5" customHeight="1" x14ac:dyDescent="0.25">
      <c r="A6" s="10"/>
      <c r="B6" s="89"/>
      <c r="C6" s="89"/>
      <c r="D6" s="17"/>
      <c r="E6" s="17"/>
      <c r="F6" s="17"/>
      <c r="G6" s="17"/>
      <c r="H6" s="17"/>
      <c r="I6" s="17"/>
      <c r="J6" s="17"/>
      <c r="K6" s="86"/>
      <c r="L6" s="86"/>
      <c r="M6" s="7"/>
      <c r="N6" s="7"/>
      <c r="O6" s="7"/>
      <c r="P6" s="7"/>
      <c r="Q6" s="7"/>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c r="IA6" s="10"/>
      <c r="IB6" s="10"/>
      <c r="IC6" s="10"/>
      <c r="ID6" s="10"/>
      <c r="IE6" s="10"/>
      <c r="IF6" s="10"/>
      <c r="IG6" s="10"/>
      <c r="IH6" s="10"/>
      <c r="II6" s="10"/>
      <c r="IJ6" s="10"/>
      <c r="IK6" s="10"/>
      <c r="IL6" s="10"/>
      <c r="IM6" s="10"/>
      <c r="IN6" s="10"/>
      <c r="IO6" s="10"/>
      <c r="IP6" s="10"/>
      <c r="IQ6" s="10"/>
      <c r="IR6" s="10"/>
      <c r="IS6" s="10"/>
      <c r="IT6" s="10"/>
    </row>
    <row r="7" spans="1:254" s="9" customFormat="1" ht="12.75" customHeight="1" x14ac:dyDescent="0.25">
      <c r="A7" s="10"/>
      <c r="B7" s="87" t="s">
        <v>10</v>
      </c>
      <c r="C7" s="87"/>
      <c r="D7" s="73"/>
      <c r="E7" s="73"/>
      <c r="F7" s="73"/>
      <c r="G7" s="73"/>
      <c r="H7" s="73"/>
      <c r="I7" s="73"/>
      <c r="J7" s="73"/>
      <c r="K7" s="86"/>
      <c r="L7" s="86"/>
      <c r="M7" s="7"/>
      <c r="N7" s="7"/>
      <c r="O7" s="7"/>
      <c r="P7" s="7"/>
      <c r="Q7" s="7"/>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10"/>
      <c r="FP7" s="10"/>
      <c r="FQ7" s="10"/>
      <c r="FR7" s="10"/>
      <c r="FS7" s="10"/>
      <c r="FT7" s="10"/>
      <c r="FU7" s="10"/>
      <c r="FV7" s="10"/>
      <c r="FW7" s="10"/>
      <c r="FX7" s="10"/>
      <c r="FY7" s="10"/>
      <c r="FZ7" s="10"/>
      <c r="GA7" s="10"/>
      <c r="GB7" s="10"/>
      <c r="GC7" s="10"/>
      <c r="GD7" s="10"/>
      <c r="GE7" s="10"/>
      <c r="GF7" s="10"/>
      <c r="GG7" s="10"/>
      <c r="GH7" s="10"/>
      <c r="GI7" s="10"/>
      <c r="GJ7" s="10"/>
      <c r="GK7" s="10"/>
      <c r="GL7" s="10"/>
      <c r="GM7" s="10"/>
      <c r="GN7" s="10"/>
      <c r="GO7" s="10"/>
      <c r="GP7" s="10"/>
      <c r="GQ7" s="10"/>
      <c r="GR7" s="10"/>
      <c r="GS7" s="10"/>
      <c r="GT7" s="10"/>
      <c r="GU7" s="10"/>
      <c r="GV7" s="10"/>
      <c r="GW7" s="10"/>
      <c r="GX7" s="10"/>
      <c r="GY7" s="10"/>
      <c r="GZ7" s="10"/>
      <c r="HA7" s="10"/>
      <c r="HB7" s="10"/>
      <c r="HC7" s="10"/>
      <c r="HD7" s="10"/>
      <c r="HE7" s="10"/>
      <c r="HF7" s="10"/>
      <c r="HG7" s="10"/>
      <c r="HH7" s="10"/>
      <c r="HI7" s="10"/>
      <c r="HJ7" s="10"/>
      <c r="HK7" s="10"/>
      <c r="HL7" s="10"/>
      <c r="HM7" s="10"/>
      <c r="HN7" s="10"/>
      <c r="HO7" s="10"/>
      <c r="HP7" s="10"/>
      <c r="HQ7" s="10"/>
      <c r="HR7" s="10"/>
      <c r="HS7" s="10"/>
      <c r="HT7" s="10"/>
      <c r="HU7" s="10"/>
      <c r="HV7" s="10"/>
      <c r="HW7" s="10"/>
      <c r="HX7" s="10"/>
      <c r="HY7" s="10"/>
      <c r="HZ7" s="10"/>
      <c r="IA7" s="10"/>
      <c r="IB7" s="10"/>
      <c r="IC7" s="10"/>
      <c r="ID7" s="10"/>
      <c r="IE7" s="10"/>
      <c r="IF7" s="10"/>
      <c r="IG7" s="10"/>
      <c r="IH7" s="10"/>
      <c r="II7" s="10"/>
      <c r="IJ7" s="10"/>
      <c r="IK7" s="10"/>
      <c r="IL7" s="10"/>
      <c r="IM7" s="10"/>
      <c r="IN7" s="10"/>
      <c r="IO7" s="10"/>
      <c r="IP7" s="10"/>
      <c r="IQ7" s="10"/>
      <c r="IR7" s="10"/>
      <c r="IS7" s="10"/>
      <c r="IT7" s="10"/>
    </row>
    <row r="8" spans="1:254" s="11" customFormat="1" x14ac:dyDescent="0.25">
      <c r="A8" s="10"/>
      <c r="B8" s="9"/>
      <c r="C8" s="9"/>
      <c r="D8" s="73"/>
      <c r="E8" s="85"/>
      <c r="F8" s="85"/>
      <c r="L8" s="84"/>
      <c r="S8" s="12"/>
      <c r="T8" s="12"/>
      <c r="W8" s="12"/>
    </row>
    <row r="9" spans="1:254" s="11" customFormat="1" ht="15" customHeight="1" x14ac:dyDescent="0.25">
      <c r="A9" s="75"/>
      <c r="B9" s="74"/>
      <c r="C9" s="73"/>
      <c r="D9" s="299" t="s">
        <v>14</v>
      </c>
      <c r="E9" s="299"/>
      <c r="F9" s="299"/>
      <c r="G9" s="299"/>
      <c r="H9" s="299"/>
      <c r="I9" s="299"/>
      <c r="J9" s="299"/>
      <c r="K9" s="83"/>
      <c r="R9" s="12"/>
    </row>
    <row r="10" spans="1:254" s="11" customFormat="1" ht="37.5" customHeight="1" x14ac:dyDescent="0.25">
      <c r="A10" s="75"/>
      <c r="B10" s="74"/>
      <c r="C10" s="73"/>
      <c r="D10" s="279" t="s">
        <v>91</v>
      </c>
      <c r="E10" s="279"/>
      <c r="F10" s="279"/>
      <c r="G10" s="279"/>
      <c r="H10" s="279"/>
      <c r="I10" s="279"/>
      <c r="J10" s="279"/>
      <c r="K10" s="82"/>
      <c r="L10" s="81"/>
      <c r="R10" s="80"/>
    </row>
    <row r="11" spans="1:254" s="11" customFormat="1" x14ac:dyDescent="0.25">
      <c r="A11" s="75"/>
      <c r="B11" s="74"/>
      <c r="C11" s="73"/>
      <c r="D11" s="285"/>
      <c r="E11" s="285"/>
      <c r="F11" s="285"/>
      <c r="G11" s="285"/>
      <c r="H11" s="285"/>
      <c r="I11" s="285"/>
      <c r="J11" s="285"/>
      <c r="K11" s="29"/>
      <c r="T11" s="70"/>
      <c r="U11" s="69"/>
      <c r="V11" s="69"/>
      <c r="W11" s="69"/>
      <c r="X11" s="69"/>
      <c r="Y11" s="68"/>
    </row>
    <row r="12" spans="1:254" s="11" customFormat="1" x14ac:dyDescent="0.25">
      <c r="A12" s="75"/>
      <c r="B12" s="74"/>
      <c r="C12" s="73"/>
      <c r="D12" s="285"/>
      <c r="E12" s="285"/>
      <c r="F12" s="285"/>
      <c r="G12" s="285"/>
      <c r="H12" s="285"/>
      <c r="I12" s="285"/>
      <c r="J12" s="285"/>
      <c r="T12" s="70"/>
      <c r="U12" s="69"/>
      <c r="V12" s="69"/>
      <c r="W12" s="69"/>
      <c r="X12" s="69"/>
      <c r="Y12" s="68"/>
    </row>
    <row r="13" spans="1:254" s="11" customFormat="1" ht="33.6" customHeight="1" x14ac:dyDescent="0.25">
      <c r="A13" s="75"/>
      <c r="B13" s="74"/>
      <c r="C13" s="73"/>
      <c r="D13" s="285" t="s">
        <v>80</v>
      </c>
      <c r="E13" s="285"/>
      <c r="F13" s="285"/>
      <c r="G13" s="285"/>
      <c r="H13" s="285"/>
      <c r="I13" s="285"/>
      <c r="J13" s="285"/>
      <c r="K13" s="79"/>
      <c r="T13" s="70"/>
      <c r="U13" s="69"/>
      <c r="V13" s="69"/>
      <c r="W13" s="69"/>
      <c r="X13" s="69"/>
      <c r="Y13" s="68"/>
    </row>
    <row r="14" spans="1:254" s="11" customFormat="1" ht="15.6" customHeight="1" x14ac:dyDescent="0.25">
      <c r="A14" s="75"/>
      <c r="B14" s="74"/>
      <c r="C14" s="73"/>
      <c r="D14" s="18"/>
      <c r="G14" s="78"/>
      <c r="H14" s="78"/>
      <c r="I14" s="77"/>
      <c r="J14" s="76"/>
      <c r="R14" s="70"/>
      <c r="S14" s="69"/>
      <c r="T14" s="69"/>
      <c r="U14" s="69"/>
      <c r="V14" s="69"/>
      <c r="W14" s="68"/>
    </row>
    <row r="15" spans="1:254" s="11" customFormat="1" ht="15.6" customHeight="1" x14ac:dyDescent="0.25">
      <c r="A15" s="75"/>
      <c r="B15" s="74"/>
      <c r="C15" s="73"/>
      <c r="D15" s="9"/>
      <c r="E15" s="303" t="s">
        <v>45</v>
      </c>
      <c r="F15" s="304"/>
      <c r="G15" s="303" t="s">
        <v>44</v>
      </c>
      <c r="H15" s="304"/>
      <c r="P15" s="70"/>
      <c r="Q15" s="69"/>
      <c r="R15" s="69"/>
      <c r="S15" s="69"/>
      <c r="T15" s="69"/>
      <c r="U15" s="68"/>
    </row>
    <row r="16" spans="1:254" s="11" customFormat="1" ht="15.6" customHeight="1" x14ac:dyDescent="0.25">
      <c r="A16" s="75"/>
      <c r="B16" s="74"/>
      <c r="C16" s="73"/>
      <c r="D16" s="67" t="s">
        <v>58</v>
      </c>
      <c r="E16" s="303">
        <v>5</v>
      </c>
      <c r="F16" s="304"/>
      <c r="G16" s="303">
        <v>3</v>
      </c>
      <c r="H16" s="304"/>
      <c r="P16" s="70"/>
      <c r="Q16" s="69"/>
      <c r="R16" s="69"/>
      <c r="S16" s="69"/>
      <c r="T16" s="69"/>
      <c r="U16" s="68"/>
    </row>
    <row r="17" spans="1:24" s="11" customFormat="1" ht="15.6" customHeight="1" x14ac:dyDescent="0.25">
      <c r="A17" s="75"/>
      <c r="B17" s="74"/>
      <c r="C17" s="73"/>
      <c r="D17" s="67" t="s">
        <v>72</v>
      </c>
      <c r="E17" s="305">
        <v>1500000</v>
      </c>
      <c r="F17" s="306"/>
      <c r="G17" s="305">
        <v>750000</v>
      </c>
      <c r="H17" s="306"/>
      <c r="J17" s="59"/>
      <c r="R17" s="70"/>
      <c r="S17" s="69"/>
      <c r="T17" s="69"/>
      <c r="U17" s="69"/>
      <c r="V17" s="69"/>
      <c r="W17" s="68"/>
    </row>
    <row r="18" spans="1:24" s="11" customFormat="1" ht="15.6" customHeight="1" x14ac:dyDescent="0.25">
      <c r="A18" s="75"/>
      <c r="B18" s="74"/>
      <c r="C18" s="73"/>
      <c r="D18" s="67" t="s">
        <v>71</v>
      </c>
      <c r="E18" s="72" t="s">
        <v>54</v>
      </c>
      <c r="F18" s="63">
        <v>0.08</v>
      </c>
      <c r="G18" s="71" t="s">
        <v>54</v>
      </c>
      <c r="H18" s="63">
        <v>0.15</v>
      </c>
      <c r="K18" s="59"/>
      <c r="S18" s="70"/>
      <c r="T18" s="69"/>
      <c r="U18" s="69"/>
      <c r="V18" s="69"/>
      <c r="W18" s="69"/>
      <c r="X18" s="68"/>
    </row>
    <row r="19" spans="1:24" s="9" customFormat="1" ht="15.6" customHeight="1" x14ac:dyDescent="0.25">
      <c r="B19" s="37"/>
      <c r="D19" s="67"/>
      <c r="E19" s="66" t="s">
        <v>53</v>
      </c>
      <c r="F19" s="65">
        <v>0.04</v>
      </c>
      <c r="G19" s="64" t="s">
        <v>53</v>
      </c>
      <c r="H19" s="63">
        <v>7.0000000000000007E-2</v>
      </c>
      <c r="I19" s="11"/>
      <c r="J19" s="12"/>
      <c r="K19" s="12"/>
      <c r="L19" s="15"/>
    </row>
    <row r="20" spans="1:24" s="9" customFormat="1" ht="15.6" customHeight="1" x14ac:dyDescent="0.25">
      <c r="B20" s="37"/>
      <c r="D20" s="62" t="s">
        <v>70</v>
      </c>
      <c r="E20" s="62" t="s">
        <v>54</v>
      </c>
      <c r="F20" s="61">
        <v>0.2</v>
      </c>
      <c r="G20" s="62" t="s">
        <v>53</v>
      </c>
      <c r="H20" s="61">
        <v>0.15</v>
      </c>
      <c r="I20" s="11"/>
      <c r="J20" s="12"/>
      <c r="K20" s="12"/>
      <c r="L20" s="15"/>
    </row>
    <row r="21" spans="1:24" s="9" customFormat="1" ht="15.6" customHeight="1" x14ac:dyDescent="0.25">
      <c r="B21" s="37"/>
      <c r="D21" s="60"/>
      <c r="E21" s="60"/>
      <c r="F21" s="59"/>
      <c r="G21" s="60"/>
      <c r="H21" s="59"/>
      <c r="I21" s="11"/>
      <c r="J21" s="12"/>
      <c r="K21" s="12"/>
      <c r="L21" s="15"/>
    </row>
    <row r="22" spans="1:24" s="9" customFormat="1" ht="15.6" customHeight="1" x14ac:dyDescent="0.25">
      <c r="B22" s="37"/>
      <c r="D22" s="16"/>
      <c r="E22" s="16"/>
      <c r="F22" s="16" t="s">
        <v>66</v>
      </c>
      <c r="G22" s="16" t="s">
        <v>65</v>
      </c>
      <c r="H22" s="16"/>
      <c r="I22" s="16"/>
      <c r="J22" s="12"/>
      <c r="K22" s="12"/>
      <c r="L22" s="15"/>
    </row>
    <row r="23" spans="1:24" s="11" customFormat="1" ht="15.6" customHeight="1" x14ac:dyDescent="0.25">
      <c r="A23" s="10"/>
      <c r="B23" s="17"/>
      <c r="C23" s="9"/>
      <c r="D23" s="281" t="s">
        <v>69</v>
      </c>
      <c r="E23" s="11" t="s">
        <v>66</v>
      </c>
      <c r="F23" s="58">
        <f>F20^2</f>
        <v>4.0000000000000008E-2</v>
      </c>
      <c r="G23" s="57">
        <v>0.02</v>
      </c>
      <c r="H23" s="16"/>
      <c r="I23" s="9"/>
      <c r="J23" s="9"/>
      <c r="L23" s="51"/>
      <c r="N23" s="12"/>
      <c r="O23" s="12"/>
      <c r="R23" s="12"/>
    </row>
    <row r="24" spans="1:24" s="11" customFormat="1" ht="15.6" customHeight="1" x14ac:dyDescent="0.25">
      <c r="A24" s="10"/>
      <c r="B24" s="17"/>
      <c r="C24" s="9"/>
      <c r="D24" s="281"/>
      <c r="E24" s="11" t="s">
        <v>65</v>
      </c>
      <c r="F24" s="56">
        <f>G23</f>
        <v>0.02</v>
      </c>
      <c r="G24" s="55">
        <f>H20^2</f>
        <v>2.2499999999999999E-2</v>
      </c>
      <c r="H24" s="16"/>
      <c r="I24" s="12"/>
      <c r="J24" s="9"/>
      <c r="L24" s="51"/>
      <c r="N24" s="12"/>
      <c r="O24" s="12"/>
      <c r="R24" s="12"/>
    </row>
    <row r="25" spans="1:24" s="11" customFormat="1" ht="15.6" customHeight="1" x14ac:dyDescent="0.25">
      <c r="A25" s="10"/>
      <c r="B25" s="17"/>
      <c r="C25" s="9"/>
      <c r="D25" s="18"/>
      <c r="F25" s="52"/>
      <c r="G25" s="52"/>
      <c r="H25" s="16"/>
      <c r="I25" s="12"/>
      <c r="J25" s="9"/>
      <c r="L25" s="51"/>
      <c r="N25" s="12"/>
      <c r="O25" s="12"/>
      <c r="R25" s="12"/>
    </row>
    <row r="26" spans="1:24" s="11" customFormat="1" ht="15.6" customHeight="1" x14ac:dyDescent="0.25">
      <c r="A26" s="10"/>
      <c r="B26" s="17"/>
      <c r="C26" s="9"/>
      <c r="D26" s="281" t="s">
        <v>68</v>
      </c>
      <c r="F26" s="54">
        <v>5.0000000000000001E-3</v>
      </c>
      <c r="G26" s="52"/>
      <c r="H26" s="16"/>
      <c r="I26" s="12"/>
      <c r="J26" s="9"/>
      <c r="L26" s="51"/>
      <c r="N26" s="12"/>
      <c r="O26" s="12"/>
      <c r="R26" s="12"/>
    </row>
    <row r="27" spans="1:24" s="11" customFormat="1" ht="15.6" customHeight="1" x14ac:dyDescent="0.25">
      <c r="A27" s="10"/>
      <c r="B27" s="17"/>
      <c r="C27" s="9"/>
      <c r="D27" s="281"/>
      <c r="F27" s="53">
        <f>F26</f>
        <v>5.0000000000000001E-3</v>
      </c>
      <c r="G27" s="52"/>
      <c r="H27" s="16"/>
      <c r="I27" s="12"/>
      <c r="J27" s="9"/>
      <c r="L27" s="51"/>
      <c r="N27" s="12"/>
      <c r="O27" s="12"/>
      <c r="R27" s="12"/>
    </row>
    <row r="28" spans="1:24" s="11" customFormat="1" ht="15.6" customHeight="1" x14ac:dyDescent="0.25">
      <c r="A28" s="10"/>
      <c r="B28" s="17"/>
      <c r="C28" s="9"/>
      <c r="D28" s="18"/>
      <c r="F28" s="52"/>
      <c r="G28" s="52"/>
      <c r="H28" s="16"/>
      <c r="I28" s="12"/>
      <c r="J28" s="9"/>
      <c r="L28" s="51"/>
      <c r="N28" s="12"/>
      <c r="O28" s="12"/>
      <c r="R28" s="12"/>
    </row>
    <row r="29" spans="1:24" s="9" customFormat="1" ht="15.6" customHeight="1" x14ac:dyDescent="0.25">
      <c r="B29" s="17"/>
      <c r="D29" s="281" t="s">
        <v>67</v>
      </c>
      <c r="E29" s="11" t="s">
        <v>66</v>
      </c>
      <c r="F29" s="50">
        <v>0.1</v>
      </c>
      <c r="H29" s="16"/>
      <c r="I29" s="11"/>
      <c r="J29" s="12"/>
      <c r="K29" s="12"/>
      <c r="L29" s="15"/>
    </row>
    <row r="30" spans="1:24" s="9" customFormat="1" ht="15.6" customHeight="1" x14ac:dyDescent="0.25">
      <c r="B30" s="17"/>
      <c r="D30" s="281"/>
      <c r="E30" s="9" t="s">
        <v>65</v>
      </c>
      <c r="F30" s="49">
        <v>0.05</v>
      </c>
      <c r="H30" s="16"/>
      <c r="I30" s="11"/>
      <c r="J30" s="12"/>
      <c r="K30" s="46"/>
      <c r="L30" s="45"/>
      <c r="M30" s="12"/>
    </row>
    <row r="31" spans="1:24" s="9" customFormat="1" ht="15.6" customHeight="1" x14ac:dyDescent="0.25">
      <c r="B31" s="17"/>
      <c r="D31" s="18"/>
      <c r="F31" s="47"/>
      <c r="H31" s="16"/>
      <c r="I31" s="11"/>
      <c r="J31" s="12"/>
      <c r="K31" s="46"/>
      <c r="L31" s="45"/>
      <c r="M31" s="12"/>
    </row>
    <row r="32" spans="1:24" s="9" customFormat="1" ht="15.6" customHeight="1" x14ac:dyDescent="0.25">
      <c r="B32" s="17"/>
      <c r="D32" s="16" t="s">
        <v>64</v>
      </c>
      <c r="F32" s="96">
        <f>G23/(F23^0.5*G24^0.5)</f>
        <v>0.66666666666666674</v>
      </c>
      <c r="H32" s="16"/>
      <c r="I32" s="11"/>
      <c r="J32" s="12"/>
      <c r="K32" s="46"/>
      <c r="L32" s="45"/>
      <c r="M32" s="12"/>
    </row>
    <row r="33" spans="1:18" s="9" customFormat="1" ht="15.6" customHeight="1" x14ac:dyDescent="0.25">
      <c r="B33" s="17"/>
      <c r="D33" s="18"/>
      <c r="F33" s="47"/>
      <c r="H33" s="16"/>
      <c r="I33" s="11"/>
      <c r="J33" s="12"/>
      <c r="K33" s="46"/>
      <c r="L33" s="45"/>
      <c r="M33" s="12"/>
    </row>
    <row r="34" spans="1:18" s="9" customFormat="1" ht="15.6" customHeight="1" x14ac:dyDescent="0.25">
      <c r="B34" s="17"/>
      <c r="D34" s="289" t="s">
        <v>63</v>
      </c>
      <c r="E34" s="9" t="s">
        <v>45</v>
      </c>
      <c r="F34" s="22">
        <f t="array" ref="F34">SUM(ABS((F18:F19)-(F29:F30)))</f>
        <v>3.0000000000000006E-2</v>
      </c>
      <c r="H34" s="16"/>
      <c r="I34" s="11"/>
      <c r="J34" s="12"/>
      <c r="K34" s="46"/>
      <c r="L34" s="45"/>
      <c r="M34" s="12"/>
    </row>
    <row r="35" spans="1:18" s="9" customFormat="1" ht="15.6" customHeight="1" x14ac:dyDescent="0.25">
      <c r="B35" s="17"/>
      <c r="D35" s="289"/>
      <c r="E35" s="9" t="s">
        <v>44</v>
      </c>
      <c r="F35" s="97">
        <f t="array" ref="F35">SUM(ABS((H18:H19)-(F29:F30)))</f>
        <v>6.9999999999999993E-2</v>
      </c>
      <c r="H35" s="16"/>
      <c r="I35" s="11"/>
      <c r="J35" s="12"/>
      <c r="K35" s="46"/>
      <c r="L35" s="45"/>
      <c r="M35" s="12"/>
    </row>
    <row r="36" spans="1:18" s="9" customFormat="1" ht="15.6" customHeight="1" x14ac:dyDescent="0.25">
      <c r="B36" s="17"/>
      <c r="D36" s="295" t="s">
        <v>62</v>
      </c>
      <c r="E36" s="296"/>
      <c r="F36" s="296"/>
      <c r="G36" s="296"/>
      <c r="H36" s="296"/>
      <c r="I36" s="296"/>
      <c r="J36" s="297"/>
      <c r="K36" s="46"/>
      <c r="L36" s="45"/>
      <c r="M36" s="12"/>
    </row>
    <row r="37" spans="1:18" s="9" customFormat="1" ht="15.6" customHeight="1" x14ac:dyDescent="0.25">
      <c r="B37" s="17"/>
      <c r="D37" s="18"/>
      <c r="F37" s="47"/>
      <c r="H37" s="16"/>
      <c r="I37" s="11"/>
      <c r="J37" s="12"/>
      <c r="K37" s="46"/>
      <c r="L37" s="45"/>
      <c r="M37" s="12"/>
    </row>
    <row r="38" spans="1:18" s="11" customFormat="1" ht="15.6" customHeight="1" x14ac:dyDescent="0.25">
      <c r="A38" s="10"/>
      <c r="B38" s="17"/>
      <c r="C38" s="9"/>
      <c r="D38" s="299" t="s">
        <v>12</v>
      </c>
      <c r="E38" s="299"/>
      <c r="F38" s="299"/>
      <c r="G38" s="299"/>
      <c r="H38" s="299"/>
      <c r="I38" s="299"/>
      <c r="J38" s="299"/>
      <c r="K38" s="46"/>
      <c r="L38" s="45"/>
      <c r="M38" s="12"/>
      <c r="N38" s="12"/>
      <c r="O38" s="12"/>
      <c r="R38" s="12"/>
    </row>
    <row r="39" spans="1:18" s="11" customFormat="1" ht="18.75" customHeight="1" x14ac:dyDescent="0.25">
      <c r="A39" s="10"/>
      <c r="B39" s="17"/>
      <c r="C39" s="9"/>
      <c r="D39" s="279" t="s">
        <v>92</v>
      </c>
      <c r="E39" s="279"/>
      <c r="F39" s="279"/>
      <c r="G39" s="279"/>
      <c r="H39" s="279"/>
      <c r="I39" s="279"/>
      <c r="J39" s="279"/>
      <c r="K39" s="12"/>
      <c r="L39" s="15"/>
      <c r="N39" s="12"/>
      <c r="O39" s="12"/>
      <c r="R39" s="12"/>
    </row>
    <row r="40" spans="1:18" s="11" customFormat="1" ht="15.6" customHeight="1" x14ac:dyDescent="0.25">
      <c r="A40" s="10"/>
      <c r="B40" s="17"/>
      <c r="C40" s="9"/>
      <c r="D40" s="285"/>
      <c r="E40" s="285"/>
      <c r="F40" s="285"/>
      <c r="G40" s="285"/>
      <c r="H40" s="285"/>
      <c r="I40" s="285"/>
      <c r="J40" s="285"/>
      <c r="K40" s="9"/>
      <c r="L40" s="15"/>
      <c r="N40" s="12"/>
      <c r="O40" s="12"/>
      <c r="R40" s="12"/>
    </row>
    <row r="41" spans="1:18" s="9" customFormat="1" ht="15.6" customHeight="1" x14ac:dyDescent="0.25">
      <c r="B41" s="37"/>
      <c r="D41" s="285"/>
      <c r="E41" s="285"/>
      <c r="F41" s="285"/>
      <c r="G41" s="285"/>
      <c r="H41" s="285"/>
      <c r="I41" s="285"/>
      <c r="J41" s="285"/>
      <c r="L41" s="15"/>
    </row>
    <row r="42" spans="1:18" s="9" customFormat="1" ht="15.6" customHeight="1" x14ac:dyDescent="0.25">
      <c r="B42" s="37"/>
      <c r="D42" s="286" t="s">
        <v>81</v>
      </c>
      <c r="E42" s="43">
        <f t="array" ref="E42:F43">MINVERSE(F23:G24)</f>
        <v>44.999999999999986</v>
      </c>
      <c r="F42" s="42">
        <v>-39.999999999999993</v>
      </c>
      <c r="G42" s="98"/>
      <c r="H42" s="34"/>
      <c r="I42" s="34"/>
      <c r="J42" s="34"/>
      <c r="L42" s="15"/>
    </row>
    <row r="43" spans="1:18" s="9" customFormat="1" ht="15.6" customHeight="1" x14ac:dyDescent="0.25">
      <c r="B43" s="37"/>
      <c r="D43" s="286"/>
      <c r="E43" s="41">
        <v>-39.999999999999986</v>
      </c>
      <c r="F43" s="40">
        <v>80</v>
      </c>
      <c r="G43" s="34"/>
      <c r="H43" s="34"/>
      <c r="I43" s="34"/>
      <c r="J43" s="34"/>
      <c r="L43" s="15"/>
    </row>
    <row r="44" spans="1:18" s="9" customFormat="1" ht="15.6" customHeight="1" x14ac:dyDescent="0.25">
      <c r="B44" s="37"/>
      <c r="D44" s="34"/>
      <c r="E44" s="34"/>
      <c r="F44" s="34"/>
      <c r="G44" s="34"/>
      <c r="H44" s="34"/>
      <c r="I44" s="34"/>
      <c r="J44" s="34"/>
      <c r="L44" s="15"/>
    </row>
    <row r="45" spans="1:18" s="9" customFormat="1" ht="15.6" customHeight="1" x14ac:dyDescent="0.25">
      <c r="B45" s="37"/>
      <c r="D45" s="16" t="s">
        <v>82</v>
      </c>
      <c r="E45" s="19"/>
      <c r="F45" s="19"/>
      <c r="G45" s="19"/>
      <c r="H45" s="34"/>
      <c r="I45" s="265"/>
      <c r="J45" s="34"/>
      <c r="L45" s="15"/>
    </row>
    <row r="46" spans="1:18" s="9" customFormat="1" ht="15.6" customHeight="1" x14ac:dyDescent="0.25">
      <c r="B46" s="37"/>
      <c r="D46" s="281" t="s">
        <v>45</v>
      </c>
      <c r="E46" s="16" t="s">
        <v>61</v>
      </c>
      <c r="F46" s="32">
        <f t="array" ref="F46:F47">1/E16*MMULT(E42:F43,((F18:F19)-(F26:F27)))</f>
        <v>0.3949999999999998</v>
      </c>
      <c r="G46" s="18"/>
      <c r="H46" s="34"/>
      <c r="I46" s="265"/>
      <c r="J46" s="34"/>
      <c r="L46" s="15"/>
    </row>
    <row r="47" spans="1:18" s="9" customFormat="1" ht="15.6" customHeight="1" x14ac:dyDescent="0.25">
      <c r="B47" s="37"/>
      <c r="D47" s="281"/>
      <c r="E47" s="12" t="s">
        <v>60</v>
      </c>
      <c r="F47" s="32">
        <v>-3.9999999999999682E-2</v>
      </c>
      <c r="H47" s="34"/>
      <c r="I47" s="34"/>
      <c r="J47" s="34"/>
      <c r="L47" s="15"/>
    </row>
    <row r="48" spans="1:18" s="9" customFormat="1" ht="15.6" customHeight="1" x14ac:dyDescent="0.25">
      <c r="B48" s="37"/>
      <c r="D48" s="281"/>
      <c r="E48" s="12" t="s">
        <v>59</v>
      </c>
      <c r="F48" s="32">
        <f>1-F46-F47</f>
        <v>0.64499999999999991</v>
      </c>
      <c r="H48" s="34"/>
      <c r="I48" s="34"/>
      <c r="J48" s="34"/>
      <c r="L48" s="15"/>
    </row>
    <row r="49" spans="1:18" s="9" customFormat="1" ht="15.6" customHeight="1" x14ac:dyDescent="0.25">
      <c r="B49" s="37"/>
      <c r="D49" s="16"/>
      <c r="E49" s="11"/>
      <c r="F49" s="19"/>
      <c r="G49" s="12"/>
      <c r="H49" s="34"/>
      <c r="I49" s="34"/>
      <c r="J49" s="34"/>
      <c r="L49" s="15"/>
    </row>
    <row r="50" spans="1:18" s="9" customFormat="1" ht="15.6" customHeight="1" x14ac:dyDescent="0.25">
      <c r="B50" s="37"/>
      <c r="D50" s="281" t="s">
        <v>44</v>
      </c>
      <c r="E50" s="19" t="s">
        <v>61</v>
      </c>
      <c r="F50" s="32">
        <f t="array" ref="F50:F51">1/G16*MMULT(E42:F43,((H18:H19)-(F26:F27)))</f>
        <v>1.3083333333333327</v>
      </c>
      <c r="G50" s="19"/>
      <c r="H50" s="34"/>
      <c r="I50" s="34"/>
      <c r="J50" s="34"/>
      <c r="L50" s="15"/>
    </row>
    <row r="51" spans="1:18" s="9" customFormat="1" ht="15.6" customHeight="1" x14ac:dyDescent="0.25">
      <c r="B51" s="37"/>
      <c r="D51" s="281"/>
      <c r="E51" s="11" t="s">
        <v>60</v>
      </c>
      <c r="F51" s="32">
        <v>-0.19999999999999898</v>
      </c>
      <c r="G51" s="18"/>
      <c r="H51" s="34"/>
      <c r="I51" s="34"/>
      <c r="J51" s="34"/>
      <c r="L51" s="15"/>
    </row>
    <row r="52" spans="1:18" s="9" customFormat="1" ht="15.6" customHeight="1" x14ac:dyDescent="0.25">
      <c r="B52" s="37"/>
      <c r="D52" s="281"/>
      <c r="E52" s="12" t="s">
        <v>59</v>
      </c>
      <c r="F52" s="32">
        <f>1-F50-F51</f>
        <v>-0.1083333333333337</v>
      </c>
      <c r="H52" s="34"/>
      <c r="I52" s="34"/>
      <c r="J52" s="34"/>
      <c r="L52" s="15"/>
    </row>
    <row r="53" spans="1:18" s="9" customFormat="1" ht="15.6" customHeight="1" x14ac:dyDescent="0.25">
      <c r="B53" s="37"/>
      <c r="D53" s="34"/>
      <c r="E53" s="34"/>
      <c r="F53" s="34"/>
      <c r="G53" s="34"/>
      <c r="H53" s="34"/>
      <c r="I53" s="34"/>
      <c r="J53" s="34"/>
      <c r="L53" s="15"/>
    </row>
    <row r="54" spans="1:18" s="9" customFormat="1" ht="15.6" customHeight="1" x14ac:dyDescent="0.25">
      <c r="B54" s="37"/>
      <c r="D54" s="18"/>
      <c r="E54" s="12" t="s">
        <v>45</v>
      </c>
      <c r="F54" s="12" t="s">
        <v>44</v>
      </c>
      <c r="H54" s="12"/>
      <c r="I54" s="11"/>
      <c r="J54" s="12"/>
      <c r="K54" s="12"/>
      <c r="L54" s="15"/>
    </row>
    <row r="55" spans="1:18" s="11" customFormat="1" ht="15.6" customHeight="1" x14ac:dyDescent="0.25">
      <c r="A55" s="10"/>
      <c r="B55" s="17"/>
      <c r="C55" s="9"/>
      <c r="D55" s="301" t="s">
        <v>83</v>
      </c>
      <c r="E55" s="302">
        <f>((1-F48)*E17)/((1-F48)*E17+(1-F52)*G17)</f>
        <v>0.39046746104491287</v>
      </c>
      <c r="F55" s="302">
        <f>((1-F52)*G17)/((1-F48)*E17+(1-F52)*G17)</f>
        <v>0.60953253895508708</v>
      </c>
      <c r="G55" s="23"/>
      <c r="I55" s="29"/>
      <c r="J55" s="29"/>
      <c r="K55" s="12"/>
      <c r="L55" s="15"/>
      <c r="N55" s="12"/>
      <c r="O55" s="12"/>
      <c r="R55" s="12"/>
    </row>
    <row r="56" spans="1:18" s="11" customFormat="1" ht="15" customHeight="1" x14ac:dyDescent="0.25">
      <c r="A56" s="10"/>
      <c r="B56" s="17"/>
      <c r="C56" s="9"/>
      <c r="D56" s="301"/>
      <c r="E56" s="283"/>
      <c r="F56" s="283"/>
      <c r="G56" s="12"/>
      <c r="I56" s="29"/>
      <c r="J56" s="29"/>
      <c r="K56" s="12"/>
      <c r="L56" s="15"/>
      <c r="N56" s="12"/>
      <c r="O56" s="12"/>
      <c r="R56" s="12"/>
    </row>
    <row r="57" spans="1:18" s="9" customFormat="1" ht="31.5" customHeight="1" x14ac:dyDescent="0.25">
      <c r="B57" s="37"/>
      <c r="D57" s="264" t="s">
        <v>86</v>
      </c>
      <c r="E57" s="269">
        <f>(E17/E16)/(E17/E16+G17/G16)</f>
        <v>0.54545454545454541</v>
      </c>
      <c r="F57" s="269">
        <f>(G17/G16)/(E17/E16+G17/G16)</f>
        <v>0.45454545454545453</v>
      </c>
      <c r="G57" s="266"/>
      <c r="H57" s="12"/>
      <c r="I57" s="29"/>
      <c r="J57" s="29"/>
      <c r="K57" s="12"/>
      <c r="L57" s="15"/>
    </row>
    <row r="58" spans="1:18" s="11" customFormat="1" ht="15.6" customHeight="1" x14ac:dyDescent="0.25">
      <c r="A58" s="10"/>
      <c r="B58" s="17"/>
      <c r="C58" s="9"/>
      <c r="D58" s="33"/>
      <c r="G58" s="9"/>
      <c r="I58" s="29"/>
      <c r="J58" s="29"/>
      <c r="K58" s="12"/>
      <c r="L58" s="15"/>
      <c r="M58" s="9"/>
      <c r="N58" s="12"/>
      <c r="O58" s="12"/>
      <c r="R58" s="12"/>
    </row>
    <row r="59" spans="1:18" s="11" customFormat="1" ht="15.6" customHeight="1" x14ac:dyDescent="0.25">
      <c r="B59" s="17"/>
      <c r="C59" s="9"/>
      <c r="D59" s="281" t="s">
        <v>57</v>
      </c>
      <c r="E59" s="38" t="s">
        <v>54</v>
      </c>
      <c r="F59" s="32">
        <f>E57*F18+F57*H18</f>
        <v>0.11181818181818182</v>
      </c>
      <c r="G59" s="21"/>
      <c r="H59" s="12"/>
      <c r="J59" s="12"/>
      <c r="K59" s="12"/>
      <c r="L59" s="15"/>
      <c r="N59" s="12"/>
      <c r="O59" s="12"/>
      <c r="R59" s="12"/>
    </row>
    <row r="60" spans="1:18" s="11" customFormat="1" ht="15.6" customHeight="1" x14ac:dyDescent="0.25">
      <c r="B60" s="17"/>
      <c r="C60" s="9"/>
      <c r="D60" s="281"/>
      <c r="E60" s="9" t="s">
        <v>53</v>
      </c>
      <c r="F60" s="32">
        <f>E57*F19+F57*H19</f>
        <v>5.3636363636363635E-2</v>
      </c>
      <c r="G60" s="9"/>
      <c r="H60" s="12"/>
      <c r="J60" s="12"/>
      <c r="K60" s="12"/>
      <c r="L60" s="15"/>
      <c r="N60" s="12"/>
      <c r="O60" s="12"/>
      <c r="R60" s="12"/>
    </row>
    <row r="61" spans="1:18" s="9" customFormat="1" ht="15.6" customHeight="1" x14ac:dyDescent="0.25">
      <c r="B61" s="17"/>
      <c r="D61" s="39"/>
      <c r="E61" s="18"/>
      <c r="F61" s="18"/>
      <c r="G61" s="18"/>
      <c r="H61" s="12"/>
      <c r="I61" s="11"/>
      <c r="J61" s="12"/>
      <c r="K61" s="12"/>
      <c r="L61" s="15"/>
    </row>
    <row r="62" spans="1:18" s="11" customFormat="1" ht="15.6" customHeight="1" x14ac:dyDescent="0.25">
      <c r="B62" s="17"/>
      <c r="C62" s="9"/>
      <c r="D62" s="299" t="s">
        <v>19</v>
      </c>
      <c r="E62" s="299"/>
      <c r="F62" s="299"/>
      <c r="G62" s="299"/>
      <c r="H62" s="299"/>
      <c r="I62" s="299"/>
      <c r="J62" s="299"/>
      <c r="K62" s="12"/>
      <c r="L62" s="15"/>
      <c r="N62" s="12"/>
      <c r="O62" s="12"/>
      <c r="R62" s="12"/>
    </row>
    <row r="63" spans="1:18" s="11" customFormat="1" ht="6" customHeight="1" x14ac:dyDescent="0.25">
      <c r="B63" s="17"/>
      <c r="C63" s="9"/>
      <c r="D63" s="279" t="s">
        <v>85</v>
      </c>
      <c r="E63" s="279"/>
      <c r="F63" s="279"/>
      <c r="G63" s="279"/>
      <c r="H63" s="279"/>
      <c r="I63" s="279"/>
      <c r="J63" s="279"/>
      <c r="K63" s="12"/>
      <c r="L63" s="15"/>
      <c r="N63" s="12"/>
      <c r="O63" s="12"/>
      <c r="R63" s="12"/>
    </row>
    <row r="64" spans="1:18" s="11" customFormat="1" ht="15.6" customHeight="1" x14ac:dyDescent="0.25">
      <c r="B64" s="17"/>
      <c r="C64" s="9"/>
      <c r="D64" s="280"/>
      <c r="E64" s="280"/>
      <c r="F64" s="280"/>
      <c r="G64" s="280"/>
      <c r="H64" s="280"/>
      <c r="I64" s="280"/>
      <c r="J64" s="280"/>
      <c r="K64" s="12"/>
      <c r="L64" s="15"/>
      <c r="N64" s="12"/>
      <c r="O64" s="12"/>
      <c r="R64" s="12"/>
    </row>
    <row r="65" spans="2:18" s="11" customFormat="1" ht="15.6" customHeight="1" x14ac:dyDescent="0.25">
      <c r="B65" s="17"/>
      <c r="C65" s="9"/>
      <c r="D65" s="280"/>
      <c r="E65" s="280"/>
      <c r="F65" s="280"/>
      <c r="G65" s="280"/>
      <c r="H65" s="280"/>
      <c r="I65" s="280"/>
      <c r="J65" s="280"/>
      <c r="K65" s="12"/>
      <c r="L65" s="15"/>
      <c r="N65" s="12"/>
      <c r="O65" s="12"/>
      <c r="R65" s="12"/>
    </row>
    <row r="66" spans="2:18" s="11" customFormat="1" ht="15.6" customHeight="1" x14ac:dyDescent="0.25">
      <c r="B66" s="17"/>
      <c r="C66" s="9"/>
      <c r="D66" s="18"/>
      <c r="E66" s="18"/>
      <c r="F66" s="18"/>
      <c r="G66" s="18"/>
      <c r="H66" s="12"/>
      <c r="I66" s="12"/>
      <c r="J66" s="12"/>
      <c r="K66" s="12"/>
      <c r="L66" s="15"/>
      <c r="N66" s="12"/>
      <c r="O66" s="12"/>
      <c r="R66" s="12"/>
    </row>
    <row r="67" spans="2:18" s="9" customFormat="1" ht="15.6" customHeight="1" x14ac:dyDescent="0.25">
      <c r="B67" s="37"/>
      <c r="D67" s="281" t="s">
        <v>56</v>
      </c>
      <c r="E67" s="38" t="s">
        <v>54</v>
      </c>
      <c r="F67" s="32">
        <f t="array" ref="F67:F68">(F29:F30)-(F18:F19)</f>
        <v>2.0000000000000004E-2</v>
      </c>
      <c r="G67" s="18"/>
      <c r="H67" s="12"/>
      <c r="I67" s="12"/>
      <c r="J67" s="12"/>
      <c r="L67" s="15"/>
    </row>
    <row r="68" spans="2:18" s="9" customFormat="1" ht="15.6" customHeight="1" x14ac:dyDescent="0.25">
      <c r="B68" s="37"/>
      <c r="D68" s="281"/>
      <c r="E68" s="9" t="s">
        <v>53</v>
      </c>
      <c r="F68" s="32">
        <v>1.0000000000000002E-2</v>
      </c>
      <c r="G68" s="18"/>
      <c r="H68" s="12"/>
      <c r="I68" s="12"/>
      <c r="J68" s="12"/>
      <c r="L68" s="15"/>
    </row>
    <row r="69" spans="2:18" s="11" customFormat="1" ht="15.6" customHeight="1" x14ac:dyDescent="0.25">
      <c r="B69" s="17"/>
      <c r="C69" s="9"/>
      <c r="D69" s="18"/>
      <c r="E69" s="18"/>
      <c r="F69" s="18"/>
      <c r="G69" s="23"/>
      <c r="H69" s="12"/>
      <c r="I69" s="12"/>
      <c r="J69" s="12"/>
      <c r="K69" s="12"/>
      <c r="L69" s="15"/>
      <c r="N69" s="12"/>
      <c r="O69" s="12"/>
      <c r="R69" s="12"/>
    </row>
    <row r="70" spans="2:18" s="11" customFormat="1" ht="15.6" customHeight="1" x14ac:dyDescent="0.25">
      <c r="B70" s="17"/>
      <c r="C70" s="9"/>
      <c r="D70" s="281" t="s">
        <v>55</v>
      </c>
      <c r="E70" s="38" t="s">
        <v>54</v>
      </c>
      <c r="F70" s="32">
        <f t="array" ref="F70:F71">(F29:F30)-(H18:H19)</f>
        <v>-4.9999999999999989E-2</v>
      </c>
      <c r="I70" s="12"/>
      <c r="J70" s="12"/>
      <c r="K70" s="12"/>
      <c r="L70" s="15"/>
      <c r="N70" s="12"/>
      <c r="O70" s="12"/>
      <c r="R70" s="12"/>
    </row>
    <row r="71" spans="2:18" s="9" customFormat="1" ht="15.6" customHeight="1" x14ac:dyDescent="0.25">
      <c r="B71" s="37"/>
      <c r="D71" s="281"/>
      <c r="E71" s="9" t="s">
        <v>53</v>
      </c>
      <c r="F71" s="32">
        <v>-2.0000000000000004E-2</v>
      </c>
      <c r="G71" s="18"/>
      <c r="H71" s="12"/>
      <c r="I71" s="12"/>
      <c r="J71" s="12"/>
      <c r="K71" s="12"/>
      <c r="L71" s="15"/>
    </row>
    <row r="72" spans="2:18" s="9" customFormat="1" ht="15.6" customHeight="1" x14ac:dyDescent="0.25">
      <c r="B72" s="37"/>
      <c r="D72" s="18"/>
      <c r="E72" s="18"/>
      <c r="F72" s="18"/>
      <c r="G72" s="18"/>
      <c r="H72" s="12"/>
      <c r="I72" s="12"/>
      <c r="J72" s="12"/>
      <c r="K72" s="12"/>
      <c r="L72" s="15"/>
    </row>
    <row r="73" spans="2:18" s="11" customFormat="1" ht="15.6" customHeight="1" x14ac:dyDescent="0.25">
      <c r="B73" s="17"/>
      <c r="C73" s="9"/>
      <c r="D73" t="s">
        <v>84</v>
      </c>
      <c r="E73" s="18"/>
      <c r="G73" s="18"/>
      <c r="H73" s="15"/>
      <c r="I73" s="9"/>
      <c r="J73" s="9"/>
      <c r="K73" s="9"/>
      <c r="L73" s="15"/>
      <c r="N73" s="12"/>
      <c r="O73" s="12"/>
      <c r="R73" s="12"/>
    </row>
    <row r="74" spans="2:18" s="11" customFormat="1" ht="15.6" customHeight="1" x14ac:dyDescent="0.25">
      <c r="B74" s="17"/>
      <c r="C74" s="9"/>
      <c r="D74" s="18"/>
      <c r="E74" s="18"/>
      <c r="F74" s="18"/>
      <c r="G74" s="18"/>
      <c r="H74" s="15"/>
      <c r="I74" s="9"/>
      <c r="J74" s="9"/>
      <c r="K74" s="9"/>
      <c r="L74" s="15"/>
      <c r="N74" s="12"/>
      <c r="O74" s="12"/>
      <c r="R74" s="12"/>
    </row>
    <row r="75" spans="2:18" s="11" customFormat="1" ht="15.6" customHeight="1" x14ac:dyDescent="0.25">
      <c r="B75" s="17"/>
      <c r="C75" s="9"/>
      <c r="D75" s="18"/>
      <c r="E75" s="18"/>
      <c r="F75" s="18"/>
      <c r="G75" s="18"/>
      <c r="H75" s="15"/>
      <c r="I75" s="9"/>
      <c r="J75" s="9"/>
      <c r="K75" s="9"/>
      <c r="L75" s="15"/>
      <c r="N75" s="12"/>
      <c r="O75" s="12"/>
      <c r="R75" s="12"/>
    </row>
    <row r="76" spans="2:18" s="9" customFormat="1" ht="15.6" customHeight="1" x14ac:dyDescent="0.25">
      <c r="B76" s="17"/>
      <c r="D76" s="16" t="s">
        <v>45</v>
      </c>
      <c r="E76" s="12"/>
      <c r="F76" s="32">
        <f t="array" ref="F76">MMULT(TRANSPOSE(F67:F68),MMULT(E42:F43,F67:F68))</f>
        <v>1.0000000000000004E-2</v>
      </c>
      <c r="H76" s="12"/>
      <c r="I76" s="33"/>
      <c r="J76" s="33"/>
      <c r="K76" s="33"/>
      <c r="L76" s="33"/>
    </row>
    <row r="77" spans="2:18" s="9" customFormat="1" ht="15.6" customHeight="1" x14ac:dyDescent="0.25">
      <c r="B77" s="17"/>
      <c r="D77" s="16" t="s">
        <v>44</v>
      </c>
      <c r="E77" s="11"/>
      <c r="F77" s="32">
        <f t="array" ref="F77">MMULT(TRANSPOSE(F70:F71),MMULT(E42:F43,F70:F71))</f>
        <v>6.4499999999999946E-2</v>
      </c>
      <c r="G77" s="12"/>
      <c r="H77"/>
      <c r="I77" s="33"/>
      <c r="J77" s="33"/>
      <c r="K77" s="33"/>
      <c r="L77" s="33"/>
    </row>
    <row r="78" spans="2:18" s="9" customFormat="1" ht="15.6" customHeight="1" x14ac:dyDescent="0.25">
      <c r="B78" s="17"/>
      <c r="D78" s="18"/>
      <c r="E78" s="11"/>
      <c r="F78" s="12"/>
      <c r="G78" s="12"/>
      <c r="H78" s="12"/>
      <c r="I78" s="281"/>
      <c r="J78" s="11"/>
      <c r="K78" s="33"/>
      <c r="L78" s="12"/>
    </row>
    <row r="79" spans="2:18" s="9" customFormat="1" ht="15.6" customHeight="1" x14ac:dyDescent="0.25">
      <c r="B79" s="17"/>
      <c r="D79" s="16" t="s">
        <v>52</v>
      </c>
      <c r="E79" s="11"/>
      <c r="F79" s="12"/>
      <c r="G79" s="12"/>
      <c r="H79" s="12"/>
      <c r="I79" s="281"/>
      <c r="J79" s="11"/>
      <c r="K79" s="33"/>
      <c r="L79" s="12"/>
    </row>
    <row r="80" spans="2:18" s="9" customFormat="1" ht="15.6" customHeight="1" x14ac:dyDescent="0.25">
      <c r="B80" s="17"/>
      <c r="D80" s="18"/>
      <c r="E80" s="11"/>
      <c r="F80" s="36" t="s">
        <v>45</v>
      </c>
      <c r="G80" s="12"/>
      <c r="H80" s="12"/>
      <c r="I80" s="16"/>
      <c r="J80" s="11"/>
      <c r="K80" s="33"/>
      <c r="L80" s="12"/>
    </row>
    <row r="81" spans="2:18" s="9" customFormat="1" ht="15.6" customHeight="1" x14ac:dyDescent="0.25">
      <c r="B81" s="17"/>
      <c r="D81" s="295" t="s">
        <v>98</v>
      </c>
      <c r="E81" s="296"/>
      <c r="F81" s="296"/>
      <c r="G81" s="296"/>
      <c r="H81" s="296"/>
      <c r="I81" s="296"/>
      <c r="J81" s="297"/>
      <c r="K81" s="33"/>
      <c r="L81" s="11"/>
    </row>
    <row r="82" spans="2:18" s="9" customFormat="1" ht="15.6" customHeight="1" x14ac:dyDescent="0.25">
      <c r="B82" s="17"/>
      <c r="D82" s="102"/>
      <c r="E82" s="102"/>
      <c r="F82" s="102"/>
      <c r="G82" s="102"/>
      <c r="H82" s="102"/>
      <c r="I82" s="102"/>
      <c r="J82" s="102"/>
      <c r="K82" s="33"/>
      <c r="L82" s="11"/>
    </row>
    <row r="83" spans="2:18" s="9" customFormat="1" ht="15.6" customHeight="1" x14ac:dyDescent="0.25">
      <c r="B83" s="17"/>
      <c r="D83" s="300" t="s">
        <v>87</v>
      </c>
      <c r="E83" s="300"/>
      <c r="F83" s="300"/>
      <c r="G83" s="300"/>
      <c r="H83" s="300"/>
      <c r="I83" s="300"/>
      <c r="J83" s="300"/>
      <c r="K83" s="33"/>
      <c r="L83" s="15"/>
    </row>
    <row r="84" spans="2:18" s="9" customFormat="1" ht="15.6" customHeight="1" x14ac:dyDescent="0.25">
      <c r="B84" s="17"/>
      <c r="D84" s="18"/>
      <c r="E84" s="11"/>
      <c r="F84" s="32">
        <f t="array" ref="F84">MMULT(TRANSPOSE((F29:F30)-(F59:F60)),MMULT(E42:F43,(F29:F30)-(F59:F60)))</f>
        <v>3.9049586776859452E-3</v>
      </c>
      <c r="G84" s="12"/>
      <c r="H84" s="12"/>
      <c r="I84" s="11"/>
      <c r="J84" s="12"/>
      <c r="K84" s="12"/>
      <c r="L84" s="15"/>
    </row>
    <row r="85" spans="2:18" s="11" customFormat="1" ht="15.6" customHeight="1" x14ac:dyDescent="0.25">
      <c r="B85" s="17"/>
      <c r="C85" s="9"/>
      <c r="D85" s="295" t="s">
        <v>97</v>
      </c>
      <c r="E85" s="296"/>
      <c r="F85" s="296"/>
      <c r="G85" s="296"/>
      <c r="H85" s="296"/>
      <c r="I85" s="296"/>
      <c r="J85" s="297"/>
      <c r="K85" s="9"/>
      <c r="L85" s="15"/>
      <c r="N85" s="12"/>
      <c r="O85" s="12"/>
      <c r="R85" s="12"/>
    </row>
    <row r="86" spans="2:18" s="11" customFormat="1" ht="15.6" customHeight="1" x14ac:dyDescent="0.25">
      <c r="B86" s="17"/>
      <c r="C86" s="9"/>
      <c r="D86" s="16"/>
      <c r="E86" s="16"/>
      <c r="F86" s="16"/>
      <c r="G86" s="16"/>
      <c r="H86" s="16"/>
      <c r="I86" s="16"/>
      <c r="J86" s="16"/>
      <c r="K86" s="9"/>
      <c r="L86" s="15"/>
      <c r="N86" s="12"/>
      <c r="O86" s="12"/>
      <c r="R86" s="12"/>
    </row>
    <row r="87" spans="2:18" s="11" customFormat="1" ht="15.6" customHeight="1" x14ac:dyDescent="0.25">
      <c r="B87" s="17"/>
      <c r="C87" s="9"/>
      <c r="D87" s="299" t="s">
        <v>51</v>
      </c>
      <c r="E87" s="299"/>
      <c r="F87" s="299"/>
      <c r="G87" s="299"/>
      <c r="H87" s="299"/>
      <c r="I87" s="299"/>
      <c r="J87" s="299"/>
      <c r="K87" s="9"/>
      <c r="L87" s="15"/>
      <c r="N87" s="12"/>
      <c r="O87" s="12"/>
      <c r="R87" s="12"/>
    </row>
    <row r="88" spans="2:18" s="11" customFormat="1" ht="18.75" customHeight="1" x14ac:dyDescent="0.25">
      <c r="B88" s="17"/>
      <c r="C88" s="9"/>
      <c r="D88" s="279" t="s">
        <v>88</v>
      </c>
      <c r="E88" s="279"/>
      <c r="F88" s="279"/>
      <c r="G88" s="279"/>
      <c r="H88" s="279"/>
      <c r="I88" s="279"/>
      <c r="J88" s="279"/>
      <c r="K88" s="9"/>
      <c r="L88" s="15"/>
      <c r="N88" s="12"/>
      <c r="O88" s="12"/>
      <c r="R88" s="12"/>
    </row>
    <row r="89" spans="2:18" s="11" customFormat="1" ht="18.75" customHeight="1" x14ac:dyDescent="0.25">
      <c r="B89" s="17"/>
      <c r="C89" s="9"/>
      <c r="D89" s="280"/>
      <c r="E89" s="280"/>
      <c r="F89" s="280"/>
      <c r="G89" s="280"/>
      <c r="H89" s="280"/>
      <c r="I89" s="280"/>
      <c r="J89" s="280"/>
      <c r="K89" s="9"/>
      <c r="L89" s="15"/>
      <c r="N89" s="12"/>
      <c r="O89" s="12"/>
      <c r="R89" s="12"/>
    </row>
    <row r="90" spans="2:18" s="11" customFormat="1" ht="18.75" customHeight="1" x14ac:dyDescent="0.25">
      <c r="B90" s="17"/>
      <c r="C90" s="9"/>
      <c r="D90" s="31"/>
      <c r="E90" s="31"/>
      <c r="F90" s="31"/>
      <c r="G90" s="31"/>
      <c r="H90" s="31"/>
      <c r="I90" s="31"/>
      <c r="J90" s="31"/>
      <c r="K90" s="9"/>
      <c r="L90" s="15"/>
      <c r="N90" s="12"/>
      <c r="O90" s="12"/>
      <c r="R90" s="12"/>
    </row>
    <row r="91" spans="2:18" s="11" customFormat="1" ht="15.6" customHeight="1" x14ac:dyDescent="0.25">
      <c r="B91" s="17"/>
      <c r="C91" s="9"/>
      <c r="D91" s="34"/>
      <c r="E91" s="34"/>
      <c r="F91" s="34"/>
      <c r="G91" s="34"/>
      <c r="H91" s="35"/>
      <c r="I91" s="34"/>
      <c r="J91" s="34"/>
      <c r="K91" s="9"/>
      <c r="L91" s="15"/>
      <c r="N91" s="12"/>
      <c r="O91" s="12"/>
      <c r="R91" s="12"/>
    </row>
    <row r="92" spans="2:18" s="11" customFormat="1" ht="15.6" customHeight="1" x14ac:dyDescent="0.25">
      <c r="B92" s="17"/>
      <c r="C92" s="9"/>
      <c r="D92" s="16" t="s">
        <v>50</v>
      </c>
      <c r="E92" s="18"/>
      <c r="F92" s="267">
        <f>1/(2*E16)*(F84-F76)</f>
        <v>-6.0950413223140581E-4</v>
      </c>
      <c r="G92" s="268" t="s">
        <v>47</v>
      </c>
      <c r="I92" s="9"/>
      <c r="J92" s="9"/>
      <c r="K92" s="9"/>
      <c r="L92" s="15"/>
      <c r="N92" s="12"/>
      <c r="O92" s="12"/>
      <c r="R92" s="12"/>
    </row>
    <row r="93" spans="2:18" s="9" customFormat="1" ht="15.6" customHeight="1" x14ac:dyDescent="0.25">
      <c r="B93" s="17"/>
      <c r="D93" s="16" t="s">
        <v>48</v>
      </c>
      <c r="E93" s="12"/>
      <c r="F93" s="267">
        <f>1/(2*G16)*(F84-F77)</f>
        <v>-1.0099173553719001E-2</v>
      </c>
      <c r="G93" s="268" t="s">
        <v>47</v>
      </c>
      <c r="I93" s="11"/>
      <c r="J93" s="12"/>
      <c r="K93" s="12"/>
      <c r="L93" s="15"/>
    </row>
    <row r="94" spans="2:18" s="9" customFormat="1" ht="15.6" customHeight="1" x14ac:dyDescent="0.25">
      <c r="B94" s="17"/>
      <c r="D94" s="18"/>
      <c r="E94" s="11"/>
      <c r="F94" s="11"/>
      <c r="G94" s="12"/>
      <c r="H94" s="12"/>
      <c r="I94" s="11"/>
      <c r="J94" s="12"/>
      <c r="K94" s="12"/>
      <c r="L94" s="15"/>
    </row>
    <row r="95" spans="2:18" s="9" customFormat="1" ht="15.6" customHeight="1" x14ac:dyDescent="0.25">
      <c r="B95" s="17"/>
      <c r="D95" s="298" t="s">
        <v>46</v>
      </c>
      <c r="E95" s="298"/>
      <c r="F95" s="298"/>
      <c r="G95" s="298"/>
      <c r="H95" s="298"/>
      <c r="I95" s="298"/>
      <c r="J95" s="298"/>
      <c r="K95" s="12"/>
      <c r="L95" s="15"/>
    </row>
    <row r="96" spans="2:18" s="9" customFormat="1" ht="15.6" customHeight="1" x14ac:dyDescent="0.25">
      <c r="B96" s="17"/>
      <c r="D96" s="298"/>
      <c r="E96" s="298"/>
      <c r="F96" s="298"/>
      <c r="G96" s="298"/>
      <c r="H96" s="298"/>
      <c r="I96" s="298"/>
      <c r="J96" s="298"/>
      <c r="K96" s="12"/>
      <c r="L96" s="15"/>
    </row>
    <row r="97" spans="2:12" s="9" customFormat="1" ht="15.6" customHeight="1" x14ac:dyDescent="0.25">
      <c r="B97" s="17"/>
      <c r="D97" s="33"/>
      <c r="E97" s="33"/>
      <c r="F97" s="33"/>
      <c r="G97" s="33"/>
      <c r="H97" s="33"/>
      <c r="I97" s="33"/>
      <c r="J97" s="33"/>
      <c r="K97" s="12"/>
      <c r="L97" s="15"/>
    </row>
    <row r="98" spans="2:12" s="9" customFormat="1" ht="15.6" customHeight="1" x14ac:dyDescent="0.25">
      <c r="B98" s="17"/>
      <c r="D98" s="99"/>
      <c r="E98" s="99"/>
      <c r="F98" s="99"/>
      <c r="G98" s="99"/>
      <c r="H98" s="33"/>
      <c r="I98" s="33"/>
      <c r="J98" s="33"/>
      <c r="K98" s="12"/>
      <c r="L98" s="15"/>
    </row>
    <row r="99" spans="2:12" s="9" customFormat="1" ht="15.6" customHeight="1" x14ac:dyDescent="0.25">
      <c r="B99" s="17"/>
      <c r="D99" s="281" t="s">
        <v>45</v>
      </c>
      <c r="E99" s="19"/>
      <c r="F99" s="63">
        <f t="array" ref="F99:F100">(F46:F47)/(1-F48)</f>
        <v>1.1126760563380274</v>
      </c>
      <c r="G99" s="19"/>
      <c r="H99" s="12"/>
      <c r="I99" s="11"/>
      <c r="J99" s="12"/>
      <c r="K99" s="12"/>
      <c r="L99" s="15"/>
    </row>
    <row r="100" spans="2:12" s="9" customFormat="1" ht="15.6" customHeight="1" x14ac:dyDescent="0.25">
      <c r="B100" s="17"/>
      <c r="D100" s="281"/>
      <c r="E100" s="19"/>
      <c r="F100" s="63">
        <v>-0.11267605633802724</v>
      </c>
      <c r="G100" s="19"/>
      <c r="H100" s="12"/>
      <c r="I100" s="11"/>
      <c r="J100" s="12"/>
      <c r="K100" s="12"/>
      <c r="L100" s="15"/>
    </row>
    <row r="101" spans="2:12" s="9" customFormat="1" ht="15.6" customHeight="1" x14ac:dyDescent="0.25">
      <c r="B101" s="17"/>
      <c r="D101" s="16"/>
      <c r="E101" s="19"/>
      <c r="F101" s="19"/>
      <c r="G101" s="19"/>
      <c r="H101" s="12"/>
      <c r="I101" s="11"/>
      <c r="J101" s="12"/>
      <c r="K101" s="12"/>
      <c r="L101" s="15"/>
    </row>
    <row r="102" spans="2:12" s="9" customFormat="1" ht="15.6" customHeight="1" x14ac:dyDescent="0.25">
      <c r="B102" s="17"/>
      <c r="D102" s="281" t="s">
        <v>44</v>
      </c>
      <c r="E102" s="19"/>
      <c r="F102" s="63">
        <f t="array" ref="F102:F103">(F50:F51)/(1-F52)</f>
        <v>1.180451127819548</v>
      </c>
      <c r="G102" s="19"/>
      <c r="H102" s="12"/>
      <c r="I102" s="11"/>
      <c r="J102" s="12"/>
      <c r="K102" s="12"/>
      <c r="L102" s="15"/>
    </row>
    <row r="103" spans="2:12" s="9" customFormat="1" ht="15.6" customHeight="1" x14ac:dyDescent="0.25">
      <c r="B103" s="17"/>
      <c r="D103" s="281"/>
      <c r="E103" s="19"/>
      <c r="F103" s="63">
        <v>-0.18045112781954792</v>
      </c>
      <c r="G103" s="19"/>
      <c r="H103" s="12"/>
      <c r="I103" s="11"/>
      <c r="J103" s="12"/>
      <c r="K103" s="12"/>
      <c r="L103" s="15"/>
    </row>
    <row r="104" spans="2:12" s="9" customFormat="1" ht="15.6" customHeight="1" x14ac:dyDescent="0.25">
      <c r="B104" s="17"/>
      <c r="D104" s="16"/>
      <c r="E104" s="11"/>
      <c r="F104" s="11"/>
      <c r="G104" s="11"/>
      <c r="H104" s="12"/>
      <c r="I104" s="11"/>
      <c r="J104" s="12"/>
      <c r="K104" s="12"/>
      <c r="L104" s="15"/>
    </row>
    <row r="105" spans="2:12" s="9" customFormat="1" ht="15.6" customHeight="1" x14ac:dyDescent="0.25">
      <c r="B105" s="17"/>
      <c r="D105" s="299" t="s">
        <v>43</v>
      </c>
      <c r="E105" s="299"/>
      <c r="F105" s="299"/>
      <c r="G105" s="299"/>
      <c r="H105" s="299"/>
      <c r="I105" s="299"/>
      <c r="J105" s="299"/>
      <c r="K105" s="12"/>
      <c r="L105" s="15"/>
    </row>
    <row r="106" spans="2:12" s="9" customFormat="1" ht="15.6" customHeight="1" x14ac:dyDescent="0.25">
      <c r="B106" s="17"/>
      <c r="D106" s="279" t="s">
        <v>89</v>
      </c>
      <c r="E106" s="279"/>
      <c r="F106" s="279"/>
      <c r="G106" s="279"/>
      <c r="H106" s="279"/>
      <c r="I106" s="279"/>
      <c r="J106" s="279"/>
      <c r="K106" s="12"/>
      <c r="L106" s="15"/>
    </row>
    <row r="107" spans="2:12" s="9" customFormat="1" ht="15.6" customHeight="1" x14ac:dyDescent="0.25">
      <c r="B107" s="17"/>
      <c r="D107" s="280"/>
      <c r="E107" s="280"/>
      <c r="F107" s="280"/>
      <c r="G107" s="280"/>
      <c r="H107" s="280"/>
      <c r="I107" s="280"/>
      <c r="J107" s="280"/>
      <c r="K107" s="12"/>
      <c r="L107" s="15"/>
    </row>
    <row r="108" spans="2:12" s="9" customFormat="1" ht="15.6" customHeight="1" x14ac:dyDescent="0.25">
      <c r="B108" s="17"/>
      <c r="D108" s="280"/>
      <c r="E108" s="280"/>
      <c r="F108" s="280"/>
      <c r="G108" s="280"/>
      <c r="H108" s="280"/>
      <c r="I108" s="280"/>
      <c r="J108" s="280"/>
      <c r="K108" s="12"/>
      <c r="L108" s="15"/>
    </row>
    <row r="109" spans="2:12" s="9" customFormat="1" ht="15.6" customHeight="1" x14ac:dyDescent="0.25">
      <c r="B109" s="17"/>
      <c r="D109" s="30"/>
      <c r="E109" s="30"/>
      <c r="F109" s="30"/>
      <c r="G109" s="30"/>
      <c r="H109" s="30"/>
      <c r="I109" s="30"/>
      <c r="J109" s="30"/>
      <c r="K109" s="12"/>
      <c r="L109" s="15"/>
    </row>
    <row r="110" spans="2:12" s="9" customFormat="1" ht="15.6" customHeight="1" x14ac:dyDescent="0.25">
      <c r="B110" s="17"/>
      <c r="D110" s="281" t="s">
        <v>42</v>
      </c>
      <c r="E110" s="11" t="s">
        <v>41</v>
      </c>
      <c r="F110" s="28">
        <f t="array" ref="F110:F111">F99:F100*E55+F55*F102:F103</f>
        <v>1.1539871677360212</v>
      </c>
      <c r="G110" s="2"/>
      <c r="H110" s="27"/>
      <c r="I110" s="11"/>
      <c r="J110" s="12"/>
      <c r="K110" s="12"/>
      <c r="L110" s="15"/>
    </row>
    <row r="111" spans="2:12" s="9" customFormat="1" ht="15.6" customHeight="1" x14ac:dyDescent="0.25">
      <c r="B111" s="17"/>
      <c r="D111" s="281"/>
      <c r="E111" s="11" t="s">
        <v>40</v>
      </c>
      <c r="F111" s="28">
        <v>-0.15398716773602106</v>
      </c>
      <c r="G111" s="12"/>
      <c r="H111" s="27"/>
      <c r="I111" s="11"/>
      <c r="J111" s="12"/>
      <c r="K111" s="12"/>
      <c r="L111" s="15"/>
    </row>
    <row r="112" spans="2:12" s="9" customFormat="1" ht="15.6" customHeight="1" x14ac:dyDescent="0.25">
      <c r="B112" s="17"/>
      <c r="D112" s="16"/>
      <c r="E112" s="11"/>
      <c r="F112" s="11"/>
      <c r="G112" s="23"/>
      <c r="H112" s="12"/>
      <c r="I112" s="11"/>
      <c r="J112" s="12"/>
      <c r="K112" s="12"/>
      <c r="L112" s="15"/>
    </row>
    <row r="113" spans="2:18" s="9" customFormat="1" ht="15.6" customHeight="1" x14ac:dyDescent="0.25">
      <c r="B113" s="17"/>
      <c r="D113" s="281" t="s">
        <v>90</v>
      </c>
      <c r="E113" s="11"/>
      <c r="F113" s="22">
        <f t="array" ref="F113:F114">MMULT(TRANSPOSE(F110:F111),F29:F30)</f>
        <v>0.10769935838680107</v>
      </c>
      <c r="G113" s="23"/>
      <c r="H113" s="12"/>
      <c r="I113" s="11"/>
      <c r="J113" s="12"/>
      <c r="K113" s="12"/>
      <c r="L113" s="15"/>
    </row>
    <row r="114" spans="2:18" s="9" customFormat="1" ht="15.6" customHeight="1" x14ac:dyDescent="0.25">
      <c r="B114" s="17"/>
      <c r="D114" s="281"/>
      <c r="E114" s="11"/>
      <c r="F114" s="22">
        <v>0.10769935838680107</v>
      </c>
      <c r="H114" s="12"/>
      <c r="I114" s="11"/>
      <c r="J114" s="12"/>
      <c r="K114" s="12"/>
      <c r="L114" s="15"/>
    </row>
    <row r="115" spans="2:18" s="9" customFormat="1" ht="15.6" customHeight="1" x14ac:dyDescent="0.25">
      <c r="B115" s="17"/>
      <c r="D115" s="16"/>
      <c r="E115" s="11"/>
      <c r="F115" s="11"/>
      <c r="G115" s="12"/>
      <c r="H115" s="12"/>
      <c r="I115" s="11"/>
      <c r="J115" s="12"/>
      <c r="K115" s="12"/>
      <c r="L115" s="15"/>
    </row>
    <row r="116" spans="2:18" s="9" customFormat="1" ht="15.6" customHeight="1" x14ac:dyDescent="0.25">
      <c r="B116" s="17"/>
      <c r="D116" s="281" t="s">
        <v>39</v>
      </c>
      <c r="E116" s="11"/>
      <c r="F116" s="26">
        <f t="array" ref="F116:F117">(MMULT(F23:G24,F110:F111))/(MMULT(TRANSPOSE(F110:F111),MMULT(F23:G24,F110:F111)))</f>
        <v>0.92261658431963878</v>
      </c>
      <c r="G116" s="12"/>
      <c r="H116" s="12"/>
      <c r="I116" s="11"/>
      <c r="J116" s="12"/>
      <c r="K116" s="12"/>
      <c r="L116" s="15"/>
    </row>
    <row r="117" spans="2:18" s="9" customFormat="1" ht="15.6" customHeight="1" x14ac:dyDescent="0.25">
      <c r="B117" s="17"/>
      <c r="D117" s="281"/>
      <c r="E117" s="11"/>
      <c r="F117" s="26">
        <v>0.42008499796681442</v>
      </c>
      <c r="G117" s="12"/>
      <c r="H117" s="12"/>
      <c r="I117" s="11"/>
      <c r="J117" s="12"/>
      <c r="K117" s="12"/>
      <c r="L117" s="15"/>
      <c r="O117" s="25"/>
    </row>
    <row r="118" spans="2:18" s="9" customFormat="1" ht="15.6" customHeight="1" x14ac:dyDescent="0.25">
      <c r="B118" s="17"/>
      <c r="D118" s="16"/>
      <c r="E118" s="11"/>
      <c r="F118" s="11"/>
      <c r="G118" s="12"/>
      <c r="H118" s="12"/>
      <c r="I118" s="11"/>
      <c r="J118" s="12"/>
      <c r="K118" s="12"/>
      <c r="L118" s="15"/>
      <c r="O118" s="24"/>
    </row>
    <row r="119" spans="2:18" s="9" customFormat="1" ht="15.6" customHeight="1" x14ac:dyDescent="0.25">
      <c r="B119" s="17"/>
      <c r="D119" s="281" t="s">
        <v>38</v>
      </c>
      <c r="E119" s="12"/>
      <c r="F119" s="103">
        <f t="array" ref="F119:F120">(F29:F30)-(F26:F27)-(F116:F117)*((F113:F114)-(F26:F27))</f>
        <v>2.4786875335115754E-4</v>
      </c>
      <c r="H119" s="12"/>
      <c r="I119" s="11"/>
      <c r="J119" s="12"/>
      <c r="K119" s="12"/>
      <c r="L119" s="15"/>
    </row>
    <row r="120" spans="2:18" s="9" customFormat="1" ht="15.6" customHeight="1" x14ac:dyDescent="0.25">
      <c r="B120" s="17"/>
      <c r="D120" s="281"/>
      <c r="E120" s="11"/>
      <c r="F120" s="103">
        <v>1.8575402408875299E-3</v>
      </c>
      <c r="G120" s="12"/>
      <c r="H120" s="23"/>
      <c r="I120" s="11"/>
      <c r="K120" s="12"/>
      <c r="L120" s="15"/>
    </row>
    <row r="121" spans="2:18" s="11" customFormat="1" ht="15.6" customHeight="1" x14ac:dyDescent="0.25">
      <c r="B121" s="17"/>
      <c r="C121" s="9"/>
      <c r="D121" s="16"/>
      <c r="E121" s="19"/>
      <c r="F121" s="19"/>
      <c r="G121" s="19"/>
      <c r="H121" s="9"/>
      <c r="I121" s="9"/>
      <c r="J121" s="9"/>
      <c r="K121" s="9"/>
      <c r="L121" s="15"/>
      <c r="N121" s="12"/>
      <c r="O121" s="12"/>
      <c r="R121" s="12"/>
    </row>
    <row r="122" spans="2:18" s="11" customFormat="1" ht="15.6" customHeight="1" x14ac:dyDescent="0.25">
      <c r="B122" s="17"/>
      <c r="C122" s="9"/>
      <c r="D122" s="16" t="s">
        <v>37</v>
      </c>
      <c r="E122" s="19"/>
      <c r="F122" s="103">
        <f t="array" ref="F122">MMULT(TRANSPOSE(F119:F120),F99:F100)</f>
        <v>6.6497318135793151E-5</v>
      </c>
      <c r="G122" s="100"/>
      <c r="H122" s="9"/>
      <c r="I122" s="9"/>
      <c r="J122" s="9"/>
      <c r="K122" s="9"/>
      <c r="L122" s="15"/>
      <c r="N122" s="12"/>
      <c r="O122" s="12"/>
      <c r="R122" s="12"/>
    </row>
    <row r="123" spans="2:18" s="11" customFormat="1" ht="15.6" customHeight="1" x14ac:dyDescent="0.25">
      <c r="B123" s="17"/>
      <c r="C123" s="9"/>
      <c r="D123" s="16" t="s">
        <v>36</v>
      </c>
      <c r="E123" s="19"/>
      <c r="F123" s="103">
        <f t="array" ref="F123">MMULT(TRANSPOSE(F119:F120),F102:F103)</f>
        <v>-4.2598281993750211E-5</v>
      </c>
      <c r="G123" s="19"/>
      <c r="H123" s="9"/>
      <c r="I123" s="9"/>
      <c r="J123" s="9"/>
      <c r="K123" s="9"/>
      <c r="L123" s="15"/>
      <c r="N123" s="12"/>
      <c r="O123" s="12"/>
      <c r="R123" s="12"/>
    </row>
    <row r="124" spans="2:18" s="11" customFormat="1" ht="15.6" customHeight="1" x14ac:dyDescent="0.25">
      <c r="B124" s="17"/>
      <c r="C124" s="9"/>
      <c r="E124" s="18"/>
      <c r="F124" s="18"/>
      <c r="G124" s="18"/>
      <c r="H124" s="15"/>
      <c r="I124" s="9"/>
      <c r="J124" s="9"/>
      <c r="K124" s="9"/>
      <c r="L124" s="15"/>
      <c r="N124" s="12"/>
      <c r="O124" s="12"/>
      <c r="R124" s="12"/>
    </row>
    <row r="125" spans="2:18" s="9" customFormat="1" ht="15.6" customHeight="1" x14ac:dyDescent="0.25">
      <c r="B125" s="17"/>
      <c r="D125" s="16" t="s">
        <v>35</v>
      </c>
      <c r="E125" s="12"/>
      <c r="F125" s="22">
        <f>E55*F122+F55*F123</f>
        <v>3.6557942003495603E-18</v>
      </c>
      <c r="G125" s="21"/>
      <c r="H125" s="12"/>
      <c r="I125" s="11"/>
      <c r="J125" s="12"/>
      <c r="K125" s="12"/>
      <c r="L125" s="15"/>
    </row>
    <row r="126" spans="2:18" s="9" customFormat="1" ht="15.6" customHeight="1" x14ac:dyDescent="0.25">
      <c r="B126" s="17"/>
      <c r="D126" s="20"/>
      <c r="E126" s="11"/>
      <c r="F126" s="11"/>
      <c r="G126" s="12"/>
      <c r="H126" s="12"/>
      <c r="I126" s="11"/>
      <c r="J126" s="12"/>
      <c r="K126" s="12"/>
      <c r="L126" s="15"/>
    </row>
    <row r="127" spans="2:18" s="13" customFormat="1" x14ac:dyDescent="0.25">
      <c r="H127" s="14"/>
      <c r="I127" s="14"/>
      <c r="J127" s="14"/>
      <c r="K127" s="14"/>
      <c r="L127" s="14"/>
    </row>
    <row r="128" spans="2:18" s="13" customFormat="1" x14ac:dyDescent="0.25">
      <c r="H128" s="14"/>
      <c r="I128" s="14"/>
      <c r="J128" s="14"/>
      <c r="K128" s="14"/>
      <c r="L128" s="14"/>
    </row>
    <row r="129" spans="5:12" s="13" customFormat="1" x14ac:dyDescent="0.25">
      <c r="H129" s="14"/>
      <c r="I129" s="14"/>
      <c r="J129" s="14"/>
      <c r="K129" s="14"/>
      <c r="L129" s="14"/>
    </row>
    <row r="130" spans="5:12" s="13" customFormat="1" x14ac:dyDescent="0.25">
      <c r="H130" s="14"/>
      <c r="I130" s="14"/>
      <c r="J130" s="14"/>
      <c r="K130" s="14"/>
      <c r="L130" s="14"/>
    </row>
    <row r="131" spans="5:12" s="13" customFormat="1" x14ac:dyDescent="0.25">
      <c r="H131" s="14"/>
      <c r="I131" s="14"/>
      <c r="J131" s="14"/>
      <c r="K131" s="14"/>
      <c r="L131" s="14"/>
    </row>
    <row r="132" spans="5:12" s="13" customFormat="1" x14ac:dyDescent="0.25">
      <c r="H132" s="14"/>
      <c r="I132" s="14"/>
      <c r="J132" s="14"/>
      <c r="K132" s="14"/>
      <c r="L132" s="14"/>
    </row>
    <row r="133" spans="5:12" s="13" customFormat="1" x14ac:dyDescent="0.25">
      <c r="H133" s="14"/>
      <c r="I133" s="14"/>
      <c r="J133" s="14"/>
      <c r="K133" s="14"/>
      <c r="L133" s="14"/>
    </row>
    <row r="134" spans="5:12" s="13" customFormat="1" x14ac:dyDescent="0.25">
      <c r="E134" s="292"/>
      <c r="F134" s="293"/>
      <c r="G134" s="294"/>
      <c r="H134" s="14"/>
      <c r="I134" s="14"/>
      <c r="J134" s="14"/>
      <c r="K134" s="14"/>
      <c r="L134" s="14"/>
    </row>
    <row r="135" spans="5:12" s="13" customFormat="1" x14ac:dyDescent="0.25">
      <c r="H135" s="14"/>
      <c r="I135" s="14"/>
      <c r="J135" s="14"/>
      <c r="K135" s="14"/>
      <c r="L135" s="14"/>
    </row>
    <row r="136" spans="5:12" s="13" customFormat="1" x14ac:dyDescent="0.25">
      <c r="H136" s="14"/>
      <c r="I136" s="14"/>
      <c r="J136" s="14"/>
      <c r="K136" s="14"/>
      <c r="L136" s="14"/>
    </row>
    <row r="137" spans="5:12" s="13" customFormat="1" x14ac:dyDescent="0.25">
      <c r="H137" s="14"/>
      <c r="I137" s="14"/>
      <c r="J137" s="14"/>
      <c r="K137" s="14"/>
      <c r="L137" s="14"/>
    </row>
    <row r="138" spans="5:12" s="13" customFormat="1" x14ac:dyDescent="0.25">
      <c r="H138" s="14"/>
      <c r="I138" s="14"/>
      <c r="J138" s="14"/>
      <c r="K138" s="14"/>
      <c r="L138" s="14"/>
    </row>
    <row r="139" spans="5:12" s="13" customFormat="1" x14ac:dyDescent="0.25">
      <c r="H139" s="14"/>
      <c r="I139" s="14"/>
      <c r="J139" s="14"/>
      <c r="K139" s="14"/>
      <c r="L139" s="14"/>
    </row>
    <row r="140" spans="5:12" s="13" customFormat="1" x14ac:dyDescent="0.25">
      <c r="H140" s="14"/>
      <c r="I140" s="14"/>
      <c r="J140" s="14"/>
      <c r="K140" s="14"/>
      <c r="L140" s="14"/>
    </row>
    <row r="141" spans="5:12" s="13" customFormat="1" x14ac:dyDescent="0.25">
      <c r="H141" s="14"/>
      <c r="I141" s="14"/>
      <c r="J141" s="14"/>
      <c r="K141" s="14"/>
      <c r="L141" s="14"/>
    </row>
    <row r="142" spans="5:12" s="13" customFormat="1" x14ac:dyDescent="0.25">
      <c r="H142" s="14"/>
      <c r="I142" s="14"/>
      <c r="J142" s="14"/>
      <c r="K142" s="14"/>
      <c r="L142" s="14"/>
    </row>
    <row r="143" spans="5:12" s="13" customFormat="1" x14ac:dyDescent="0.25">
      <c r="H143" s="14"/>
      <c r="I143" s="14"/>
      <c r="J143" s="14"/>
      <c r="K143" s="14"/>
      <c r="L143" s="14"/>
    </row>
    <row r="144" spans="5:12" s="13" customFormat="1" x14ac:dyDescent="0.25">
      <c r="H144" s="14"/>
      <c r="I144" s="14"/>
      <c r="J144" s="14"/>
      <c r="K144" s="14"/>
      <c r="L144" s="14"/>
    </row>
    <row r="145" spans="8:12" s="13" customFormat="1" x14ac:dyDescent="0.25">
      <c r="H145" s="14"/>
      <c r="I145" s="14"/>
      <c r="J145" s="14"/>
      <c r="K145" s="14"/>
      <c r="L145" s="14"/>
    </row>
    <row r="146" spans="8:12" s="13" customFormat="1" x14ac:dyDescent="0.25">
      <c r="H146" s="14"/>
      <c r="I146" s="14"/>
      <c r="J146" s="14"/>
      <c r="K146" s="14"/>
      <c r="L146" s="14"/>
    </row>
    <row r="147" spans="8:12" s="13" customFormat="1" x14ac:dyDescent="0.25">
      <c r="H147" s="14"/>
      <c r="I147" s="14"/>
      <c r="J147" s="14"/>
      <c r="K147" s="14"/>
      <c r="L147" s="14"/>
    </row>
    <row r="148" spans="8:12" s="13" customFormat="1" x14ac:dyDescent="0.25">
      <c r="H148" s="14"/>
      <c r="I148" s="14"/>
      <c r="J148" s="14"/>
      <c r="K148" s="14"/>
      <c r="L148" s="14"/>
    </row>
    <row r="149" spans="8:12" s="13" customFormat="1" x14ac:dyDescent="0.25">
      <c r="H149" s="14"/>
      <c r="I149" s="14"/>
      <c r="J149" s="14"/>
      <c r="K149" s="14"/>
      <c r="L149" s="14"/>
    </row>
    <row r="150" spans="8:12" s="13" customFormat="1" x14ac:dyDescent="0.25">
      <c r="H150" s="14"/>
      <c r="I150" s="14"/>
      <c r="J150" s="14"/>
      <c r="K150" s="14"/>
      <c r="L150" s="14"/>
    </row>
    <row r="151" spans="8:12" s="13" customFormat="1" x14ac:dyDescent="0.25">
      <c r="H151" s="14"/>
      <c r="I151" s="14"/>
      <c r="J151" s="14"/>
      <c r="K151" s="14"/>
      <c r="L151" s="14"/>
    </row>
    <row r="152" spans="8:12" s="13" customFormat="1" x14ac:dyDescent="0.25">
      <c r="H152" s="14"/>
      <c r="I152" s="14"/>
      <c r="J152" s="14"/>
      <c r="K152" s="14"/>
      <c r="L152" s="14"/>
    </row>
    <row r="153" spans="8:12" s="13" customFormat="1" x14ac:dyDescent="0.25">
      <c r="H153" s="14"/>
      <c r="I153" s="14"/>
      <c r="J153" s="14"/>
      <c r="K153" s="14"/>
      <c r="L153" s="14"/>
    </row>
    <row r="154" spans="8:12" s="13" customFormat="1" x14ac:dyDescent="0.25">
      <c r="H154" s="14"/>
      <c r="I154" s="14"/>
      <c r="J154" s="14"/>
      <c r="K154" s="14"/>
      <c r="L154" s="14"/>
    </row>
    <row r="155" spans="8:12" s="13" customFormat="1" x14ac:dyDescent="0.25">
      <c r="H155" s="14"/>
      <c r="I155" s="14"/>
      <c r="J155" s="14"/>
      <c r="K155" s="14"/>
      <c r="L155" s="14"/>
    </row>
    <row r="156" spans="8:12" s="13" customFormat="1" x14ac:dyDescent="0.25">
      <c r="H156" s="14"/>
      <c r="I156" s="14"/>
      <c r="J156" s="14"/>
      <c r="K156" s="14"/>
      <c r="L156" s="14"/>
    </row>
    <row r="157" spans="8:12" s="13" customFormat="1" x14ac:dyDescent="0.25">
      <c r="H157" s="14"/>
      <c r="I157" s="14"/>
      <c r="J157" s="14"/>
      <c r="K157" s="14"/>
      <c r="L157" s="14"/>
    </row>
    <row r="158" spans="8:12" s="13" customFormat="1" x14ac:dyDescent="0.25">
      <c r="H158" s="14"/>
      <c r="I158" s="14"/>
      <c r="J158" s="14"/>
      <c r="K158" s="14"/>
      <c r="L158" s="14"/>
    </row>
    <row r="159" spans="8:12" s="13" customFormat="1" x14ac:dyDescent="0.25">
      <c r="H159" s="14"/>
      <c r="I159" s="14"/>
      <c r="J159" s="14"/>
      <c r="K159" s="14"/>
      <c r="L159" s="14"/>
    </row>
    <row r="160" spans="8:12" s="13" customFormat="1" x14ac:dyDescent="0.25">
      <c r="H160" s="14"/>
      <c r="I160" s="14"/>
      <c r="J160" s="14"/>
      <c r="K160" s="14"/>
      <c r="L160" s="14"/>
    </row>
    <row r="161" spans="1:23" s="13" customFormat="1" x14ac:dyDescent="0.25">
      <c r="H161" s="14"/>
      <c r="I161" s="14"/>
      <c r="J161" s="14"/>
      <c r="K161" s="14"/>
      <c r="L161" s="14"/>
    </row>
    <row r="162" spans="1:23" s="13" customFormat="1" x14ac:dyDescent="0.25">
      <c r="H162" s="14"/>
      <c r="I162" s="14"/>
      <c r="J162" s="14"/>
      <c r="K162" s="14"/>
      <c r="L162" s="14"/>
    </row>
    <row r="163" spans="1:23" s="13" customFormat="1" x14ac:dyDescent="0.25">
      <c r="H163" s="14"/>
      <c r="I163" s="14"/>
      <c r="J163" s="14"/>
      <c r="K163" s="14"/>
      <c r="L163" s="14"/>
    </row>
    <row r="164" spans="1:23" s="13" customFormat="1" x14ac:dyDescent="0.25"/>
    <row r="165" spans="1:23" s="13" customFormat="1" x14ac:dyDescent="0.25"/>
    <row r="166" spans="1:23" s="13" customFormat="1" x14ac:dyDescent="0.25"/>
    <row r="167" spans="1:23" s="13" customFormat="1" x14ac:dyDescent="0.25"/>
    <row r="168" spans="1:23" s="13" customFormat="1" x14ac:dyDescent="0.25"/>
    <row r="169" spans="1:23" s="13" customFormat="1" x14ac:dyDescent="0.25"/>
    <row r="170" spans="1:23" s="11" customFormat="1" x14ac:dyDescent="0.25">
      <c r="A170" s="10"/>
      <c r="B170" s="9"/>
      <c r="C170" s="9"/>
      <c r="D170" s="9"/>
      <c r="S170" s="12"/>
      <c r="T170" s="12"/>
      <c r="W170" s="12"/>
    </row>
    <row r="171" spans="1:23" s="11" customFormat="1" x14ac:dyDescent="0.25">
      <c r="A171" s="10"/>
      <c r="B171" s="9"/>
      <c r="C171" s="9"/>
      <c r="D171" s="9"/>
      <c r="S171" s="12"/>
      <c r="T171" s="12"/>
      <c r="W171" s="12"/>
    </row>
    <row r="172" spans="1:23" s="11" customFormat="1" x14ac:dyDescent="0.25">
      <c r="A172" s="10"/>
      <c r="B172" s="9"/>
      <c r="C172" s="9"/>
      <c r="D172" s="9"/>
      <c r="S172" s="12"/>
      <c r="T172" s="12"/>
      <c r="W172" s="12"/>
    </row>
    <row r="173" spans="1:23" s="11" customFormat="1" x14ac:dyDescent="0.25">
      <c r="A173" s="10"/>
      <c r="B173" s="9"/>
      <c r="C173" s="9"/>
      <c r="D173" s="9"/>
      <c r="S173" s="12"/>
      <c r="T173" s="12"/>
      <c r="W173" s="12"/>
    </row>
    <row r="174" spans="1:23" s="11" customFormat="1" x14ac:dyDescent="0.25">
      <c r="A174" s="10"/>
      <c r="B174" s="9"/>
      <c r="C174" s="9"/>
      <c r="D174" s="9"/>
      <c r="S174" s="12"/>
      <c r="T174" s="12"/>
      <c r="W174" s="12"/>
    </row>
    <row r="175" spans="1:23" s="11" customFormat="1" x14ac:dyDescent="0.25">
      <c r="A175" s="10"/>
      <c r="B175" s="9"/>
      <c r="C175" s="9"/>
      <c r="D175" s="9"/>
      <c r="S175" s="12"/>
      <c r="T175" s="12"/>
      <c r="W175" s="12"/>
    </row>
    <row r="176" spans="1:23" s="11" customFormat="1" x14ac:dyDescent="0.25">
      <c r="A176" s="10"/>
      <c r="B176" s="9"/>
      <c r="C176" s="9"/>
      <c r="D176" s="9"/>
      <c r="S176" s="12"/>
      <c r="T176" s="12"/>
      <c r="W176" s="12"/>
    </row>
    <row r="177" spans="1:23" s="11" customFormat="1" x14ac:dyDescent="0.25">
      <c r="A177" s="10"/>
      <c r="B177" s="9"/>
      <c r="C177" s="9"/>
      <c r="D177" s="9"/>
      <c r="S177" s="12"/>
      <c r="T177" s="12"/>
      <c r="W177" s="12"/>
    </row>
    <row r="178" spans="1:23" s="11" customFormat="1" x14ac:dyDescent="0.25">
      <c r="A178" s="10"/>
      <c r="B178" s="9"/>
      <c r="C178" s="9"/>
      <c r="D178" s="9"/>
      <c r="S178" s="12"/>
      <c r="T178" s="12"/>
      <c r="W178" s="12"/>
    </row>
    <row r="179" spans="1:23" s="11" customFormat="1" x14ac:dyDescent="0.25">
      <c r="A179" s="10"/>
      <c r="B179" s="9"/>
      <c r="C179" s="9"/>
      <c r="D179" s="9"/>
      <c r="S179" s="12"/>
      <c r="T179" s="12"/>
      <c r="W179" s="12"/>
    </row>
    <row r="180" spans="1:23" s="11" customFormat="1" x14ac:dyDescent="0.25">
      <c r="A180" s="10"/>
      <c r="B180" s="9"/>
      <c r="C180" s="9"/>
      <c r="D180" s="9"/>
      <c r="S180" s="12"/>
      <c r="T180" s="12"/>
      <c r="W180" s="12"/>
    </row>
    <row r="181" spans="1:23" s="11" customFormat="1" x14ac:dyDescent="0.25">
      <c r="A181" s="10"/>
      <c r="B181" s="9"/>
      <c r="C181" s="9"/>
      <c r="D181" s="9"/>
      <c r="S181" s="12"/>
      <c r="T181" s="12"/>
      <c r="W181" s="12"/>
    </row>
    <row r="182" spans="1:23" s="11" customFormat="1" x14ac:dyDescent="0.25">
      <c r="A182" s="10"/>
      <c r="B182" s="9"/>
      <c r="C182" s="9"/>
      <c r="D182" s="9"/>
      <c r="S182" s="12"/>
      <c r="T182" s="12"/>
      <c r="W182" s="12"/>
    </row>
    <row r="183" spans="1:23" s="11" customFormat="1" x14ac:dyDescent="0.25">
      <c r="A183" s="10"/>
      <c r="B183" s="9"/>
      <c r="C183" s="9"/>
      <c r="D183" s="9"/>
      <c r="S183" s="12"/>
      <c r="T183" s="12"/>
      <c r="W183" s="12"/>
    </row>
    <row r="184" spans="1:23" s="11" customFormat="1" x14ac:dyDescent="0.25">
      <c r="A184" s="10"/>
      <c r="B184" s="9"/>
      <c r="C184" s="9"/>
      <c r="D184" s="9"/>
      <c r="S184" s="12"/>
      <c r="T184" s="12"/>
      <c r="W184" s="12"/>
    </row>
    <row r="185" spans="1:23" s="11" customFormat="1" x14ac:dyDescent="0.25">
      <c r="A185" s="10"/>
      <c r="B185" s="9"/>
      <c r="C185" s="9"/>
      <c r="D185" s="9"/>
      <c r="S185" s="12"/>
      <c r="T185" s="12"/>
      <c r="W185" s="12"/>
    </row>
    <row r="186" spans="1:23" s="11" customFormat="1" x14ac:dyDescent="0.25">
      <c r="A186" s="10"/>
      <c r="B186" s="9"/>
      <c r="C186" s="9"/>
      <c r="D186" s="9"/>
      <c r="S186" s="12"/>
      <c r="T186" s="12"/>
      <c r="W186" s="12"/>
    </row>
    <row r="187" spans="1:23" s="11" customFormat="1" x14ac:dyDescent="0.25">
      <c r="A187" s="10"/>
      <c r="B187" s="9"/>
      <c r="C187" s="9"/>
      <c r="D187" s="9"/>
      <c r="S187" s="12"/>
      <c r="T187" s="12"/>
      <c r="W187" s="12"/>
    </row>
    <row r="188" spans="1:23" s="11" customFormat="1" x14ac:dyDescent="0.25">
      <c r="A188" s="10"/>
      <c r="B188" s="9"/>
      <c r="C188" s="9"/>
      <c r="D188" s="9"/>
      <c r="S188" s="12"/>
      <c r="T188" s="12"/>
      <c r="W188" s="12"/>
    </row>
    <row r="189" spans="1:23" s="11" customFormat="1" x14ac:dyDescent="0.25">
      <c r="A189" s="10"/>
      <c r="B189" s="9"/>
      <c r="C189" s="9"/>
      <c r="D189" s="9"/>
      <c r="S189" s="12"/>
      <c r="T189" s="12"/>
      <c r="W189" s="12"/>
    </row>
    <row r="190" spans="1:23" s="11" customFormat="1" x14ac:dyDescent="0.25">
      <c r="A190" s="10"/>
      <c r="B190" s="9"/>
      <c r="C190" s="9"/>
      <c r="D190" s="9"/>
      <c r="S190" s="12"/>
      <c r="T190" s="12"/>
      <c r="W190" s="12"/>
    </row>
    <row r="191" spans="1:23" s="11" customFormat="1" x14ac:dyDescent="0.25">
      <c r="A191" s="10"/>
      <c r="B191" s="9"/>
      <c r="C191" s="9"/>
      <c r="D191" s="9"/>
      <c r="S191" s="12"/>
      <c r="T191" s="12"/>
      <c r="W191" s="12"/>
    </row>
    <row r="192" spans="1:23" s="11" customFormat="1" x14ac:dyDescent="0.25">
      <c r="A192" s="10"/>
      <c r="B192" s="9"/>
      <c r="C192" s="9"/>
      <c r="D192" s="9"/>
      <c r="S192" s="12"/>
      <c r="T192" s="12"/>
      <c r="W192" s="12"/>
    </row>
    <row r="193" spans="1:23" s="11" customFormat="1" x14ac:dyDescent="0.25">
      <c r="A193" s="10"/>
      <c r="B193" s="9"/>
      <c r="C193" s="9"/>
      <c r="D193" s="9"/>
      <c r="S193" s="12"/>
      <c r="T193" s="12"/>
      <c r="W193" s="12"/>
    </row>
    <row r="194" spans="1:23" s="11" customFormat="1" x14ac:dyDescent="0.25">
      <c r="A194" s="10"/>
      <c r="B194" s="9"/>
      <c r="C194" s="9"/>
      <c r="D194" s="9"/>
      <c r="S194" s="12"/>
      <c r="T194" s="12"/>
      <c r="W194" s="12"/>
    </row>
    <row r="195" spans="1:23" s="11" customFormat="1" x14ac:dyDescent="0.25">
      <c r="A195" s="10"/>
      <c r="B195" s="9"/>
      <c r="C195" s="9"/>
      <c r="D195" s="9"/>
      <c r="S195" s="12"/>
      <c r="T195" s="12"/>
      <c r="W195" s="12"/>
    </row>
    <row r="196" spans="1:23" s="11" customFormat="1" x14ac:dyDescent="0.25">
      <c r="A196" s="10"/>
      <c r="B196" s="9"/>
      <c r="C196" s="9"/>
      <c r="D196" s="9"/>
      <c r="S196" s="12"/>
      <c r="T196" s="12"/>
      <c r="W196" s="12"/>
    </row>
    <row r="197" spans="1:23" s="11" customFormat="1" x14ac:dyDescent="0.25">
      <c r="A197" s="10"/>
      <c r="B197" s="9"/>
      <c r="C197" s="9"/>
      <c r="D197" s="9"/>
      <c r="S197" s="12"/>
      <c r="T197" s="12"/>
      <c r="W197" s="12"/>
    </row>
    <row r="198" spans="1:23" s="11" customFormat="1" x14ac:dyDescent="0.25">
      <c r="A198" s="10"/>
      <c r="B198" s="9"/>
      <c r="C198" s="9"/>
      <c r="D198" s="9"/>
      <c r="S198" s="12"/>
      <c r="T198" s="12"/>
      <c r="W198" s="12"/>
    </row>
    <row r="199" spans="1:23" s="11" customFormat="1" x14ac:dyDescent="0.25">
      <c r="A199" s="10"/>
      <c r="B199" s="9"/>
      <c r="C199" s="9"/>
      <c r="D199" s="9"/>
      <c r="S199" s="12"/>
      <c r="T199" s="12"/>
      <c r="W199" s="12"/>
    </row>
    <row r="200" spans="1:23" s="11" customFormat="1" x14ac:dyDescent="0.25">
      <c r="A200" s="10"/>
      <c r="B200" s="9"/>
      <c r="C200" s="9"/>
      <c r="D200" s="9"/>
      <c r="S200" s="12"/>
      <c r="T200" s="12"/>
      <c r="W200" s="12"/>
    </row>
    <row r="201" spans="1:23" s="11" customFormat="1" x14ac:dyDescent="0.25">
      <c r="A201" s="10"/>
      <c r="B201" s="9"/>
      <c r="C201" s="9"/>
      <c r="D201" s="9"/>
      <c r="S201" s="12"/>
      <c r="T201" s="12"/>
      <c r="W201" s="12"/>
    </row>
    <row r="202" spans="1:23" s="11" customFormat="1" x14ac:dyDescent="0.25">
      <c r="A202" s="10"/>
      <c r="B202" s="9"/>
      <c r="C202" s="9"/>
      <c r="D202" s="9"/>
      <c r="S202" s="12"/>
      <c r="T202" s="12"/>
      <c r="W202" s="12"/>
    </row>
    <row r="203" spans="1:23" s="11" customFormat="1" x14ac:dyDescent="0.25">
      <c r="A203" s="10"/>
      <c r="B203" s="9"/>
      <c r="C203" s="9"/>
      <c r="D203" s="9"/>
      <c r="S203" s="12"/>
      <c r="T203" s="12"/>
      <c r="W203" s="12"/>
    </row>
    <row r="204" spans="1:23" s="11" customFormat="1" x14ac:dyDescent="0.25">
      <c r="A204" s="10"/>
      <c r="B204" s="9"/>
      <c r="C204" s="9"/>
      <c r="D204" s="9"/>
      <c r="S204" s="12"/>
      <c r="T204" s="12"/>
      <c r="W204" s="12"/>
    </row>
    <row r="205" spans="1:23" s="11" customFormat="1" x14ac:dyDescent="0.25">
      <c r="A205" s="10"/>
      <c r="B205" s="9"/>
      <c r="C205" s="9"/>
      <c r="D205" s="9"/>
      <c r="S205" s="12"/>
      <c r="T205" s="12"/>
      <c r="W205" s="12"/>
    </row>
    <row r="206" spans="1:23" s="11" customFormat="1" x14ac:dyDescent="0.25">
      <c r="A206" s="10"/>
      <c r="B206" s="9"/>
      <c r="C206" s="9"/>
      <c r="D206" s="9"/>
      <c r="S206" s="12"/>
      <c r="T206" s="12"/>
      <c r="W206" s="12"/>
    </row>
    <row r="207" spans="1:23" s="11" customFormat="1" x14ac:dyDescent="0.25">
      <c r="A207" s="10"/>
      <c r="B207" s="9"/>
      <c r="C207" s="9"/>
      <c r="D207" s="9"/>
      <c r="S207" s="12"/>
      <c r="T207" s="12"/>
      <c r="W207" s="12"/>
    </row>
    <row r="208" spans="1:23" s="11" customFormat="1" x14ac:dyDescent="0.25">
      <c r="A208" s="10"/>
      <c r="B208" s="9"/>
      <c r="C208" s="9"/>
      <c r="D208" s="9"/>
      <c r="S208" s="12"/>
      <c r="T208" s="12"/>
      <c r="W208" s="12"/>
    </row>
    <row r="209" spans="1:23" s="11" customFormat="1" x14ac:dyDescent="0.25">
      <c r="A209" s="10"/>
      <c r="B209" s="9"/>
      <c r="C209" s="9"/>
      <c r="D209" s="9"/>
      <c r="S209" s="12"/>
      <c r="T209" s="12"/>
      <c r="W209" s="12"/>
    </row>
    <row r="210" spans="1:23" s="11" customFormat="1" x14ac:dyDescent="0.25">
      <c r="A210" s="10"/>
      <c r="B210" s="9"/>
      <c r="C210" s="9"/>
      <c r="D210" s="9"/>
      <c r="S210" s="12"/>
      <c r="T210" s="12"/>
      <c r="W210" s="12"/>
    </row>
    <row r="211" spans="1:23" s="11" customFormat="1" x14ac:dyDescent="0.25">
      <c r="A211" s="10"/>
      <c r="B211" s="9"/>
      <c r="C211" s="9"/>
      <c r="D211" s="9"/>
      <c r="S211" s="12"/>
      <c r="T211" s="12"/>
      <c r="W211" s="12"/>
    </row>
    <row r="212" spans="1:23" s="11" customFormat="1" x14ac:dyDescent="0.25">
      <c r="A212" s="10"/>
      <c r="B212" s="9"/>
      <c r="C212" s="9"/>
      <c r="D212" s="9"/>
      <c r="S212" s="12"/>
      <c r="T212" s="12"/>
      <c r="W212" s="12"/>
    </row>
    <row r="213" spans="1:23" s="11" customFormat="1" x14ac:dyDescent="0.25">
      <c r="A213" s="10"/>
      <c r="B213" s="9"/>
      <c r="C213" s="9"/>
      <c r="D213" s="9"/>
      <c r="S213" s="12"/>
      <c r="T213" s="12"/>
      <c r="W213" s="12"/>
    </row>
    <row r="214" spans="1:23" s="11" customFormat="1" x14ac:dyDescent="0.25">
      <c r="A214" s="10"/>
      <c r="B214" s="9"/>
      <c r="C214" s="9"/>
      <c r="D214" s="9"/>
      <c r="S214" s="12"/>
      <c r="T214" s="12"/>
      <c r="W214" s="12"/>
    </row>
    <row r="215" spans="1:23" s="11" customFormat="1" x14ac:dyDescent="0.25">
      <c r="A215" s="10"/>
      <c r="B215" s="9"/>
      <c r="C215" s="9"/>
      <c r="D215" s="9"/>
      <c r="S215" s="12"/>
      <c r="T215" s="12"/>
      <c r="W215" s="12"/>
    </row>
    <row r="216" spans="1:23" s="11" customFormat="1" x14ac:dyDescent="0.25">
      <c r="A216" s="10"/>
      <c r="B216" s="9"/>
      <c r="C216" s="9"/>
      <c r="D216" s="9"/>
      <c r="S216" s="12"/>
      <c r="T216" s="12"/>
      <c r="W216" s="12"/>
    </row>
    <row r="217" spans="1:23" s="11" customFormat="1" x14ac:dyDescent="0.25">
      <c r="A217" s="10"/>
      <c r="B217" s="9"/>
      <c r="C217" s="9"/>
      <c r="D217" s="9"/>
      <c r="S217" s="12"/>
      <c r="T217" s="12"/>
      <c r="W217" s="12"/>
    </row>
    <row r="218" spans="1:23" s="11" customFormat="1" x14ac:dyDescent="0.25">
      <c r="A218" s="10"/>
      <c r="B218" s="9"/>
      <c r="C218" s="9"/>
      <c r="D218" s="9"/>
      <c r="S218" s="12"/>
      <c r="T218" s="12"/>
      <c r="W218" s="12"/>
    </row>
    <row r="219" spans="1:23" s="11" customFormat="1" x14ac:dyDescent="0.25">
      <c r="A219" s="10"/>
      <c r="B219" s="9"/>
      <c r="C219" s="9"/>
      <c r="D219" s="9"/>
      <c r="S219" s="12"/>
      <c r="T219" s="12"/>
      <c r="W219" s="12"/>
    </row>
    <row r="220" spans="1:23" s="11" customFormat="1" x14ac:dyDescent="0.25">
      <c r="A220" s="10"/>
      <c r="B220" s="9"/>
      <c r="C220" s="9"/>
      <c r="D220" s="9"/>
      <c r="S220" s="12"/>
      <c r="T220" s="12"/>
      <c r="W220" s="12"/>
    </row>
    <row r="221" spans="1:23" s="11" customFormat="1" x14ac:dyDescent="0.25">
      <c r="A221" s="10"/>
      <c r="B221" s="9"/>
      <c r="C221" s="9"/>
      <c r="D221" s="9"/>
      <c r="S221" s="12"/>
      <c r="T221" s="12"/>
      <c r="W221" s="12"/>
    </row>
    <row r="222" spans="1:23" s="11" customFormat="1" x14ac:dyDescent="0.25">
      <c r="A222" s="10"/>
      <c r="B222" s="9"/>
      <c r="C222" s="9"/>
      <c r="D222" s="9"/>
      <c r="S222" s="12"/>
      <c r="T222" s="12"/>
      <c r="W222" s="12"/>
    </row>
    <row r="223" spans="1:23" s="11" customFormat="1" x14ac:dyDescent="0.25">
      <c r="A223" s="10"/>
      <c r="B223" s="9"/>
      <c r="C223" s="9"/>
      <c r="D223" s="9"/>
      <c r="S223" s="12"/>
      <c r="T223" s="12"/>
      <c r="W223" s="12"/>
    </row>
    <row r="224" spans="1:23" s="11" customFormat="1" x14ac:dyDescent="0.25">
      <c r="A224" s="10"/>
      <c r="B224" s="9"/>
      <c r="C224" s="9"/>
      <c r="D224" s="9"/>
      <c r="S224" s="12"/>
      <c r="T224" s="12"/>
      <c r="W224" s="12"/>
    </row>
    <row r="225" spans="1:23" s="11" customFormat="1" x14ac:dyDescent="0.25">
      <c r="A225" s="10"/>
      <c r="B225" s="9"/>
      <c r="C225" s="9"/>
      <c r="D225" s="9"/>
      <c r="S225" s="12"/>
      <c r="T225" s="12"/>
      <c r="W225" s="12"/>
    </row>
    <row r="226" spans="1:23" s="11" customFormat="1" x14ac:dyDescent="0.25">
      <c r="A226" s="10"/>
      <c r="B226" s="9"/>
      <c r="C226" s="9"/>
      <c r="D226" s="9"/>
      <c r="S226" s="12"/>
      <c r="T226" s="12"/>
      <c r="W226" s="12"/>
    </row>
    <row r="227" spans="1:23" s="11" customFormat="1" x14ac:dyDescent="0.25">
      <c r="A227" s="10"/>
      <c r="B227" s="9"/>
      <c r="C227" s="9"/>
      <c r="D227" s="9"/>
      <c r="S227" s="12"/>
      <c r="T227" s="12"/>
      <c r="W227" s="12"/>
    </row>
    <row r="228" spans="1:23" s="11" customFormat="1" x14ac:dyDescent="0.25">
      <c r="A228" s="10"/>
      <c r="B228" s="9"/>
      <c r="C228" s="9"/>
      <c r="D228" s="9"/>
      <c r="S228" s="12"/>
      <c r="T228" s="12"/>
      <c r="W228" s="12"/>
    </row>
    <row r="229" spans="1:23" s="11" customFormat="1" x14ac:dyDescent="0.25">
      <c r="A229" s="10"/>
      <c r="B229" s="9"/>
      <c r="C229" s="9"/>
      <c r="D229" s="9"/>
      <c r="S229" s="12"/>
      <c r="T229" s="12"/>
      <c r="W229" s="12"/>
    </row>
    <row r="230" spans="1:23" s="11" customFormat="1" x14ac:dyDescent="0.25">
      <c r="A230" s="10"/>
      <c r="B230" s="9"/>
      <c r="C230" s="9"/>
      <c r="D230" s="9"/>
      <c r="S230" s="12"/>
      <c r="T230" s="12"/>
      <c r="W230" s="12"/>
    </row>
    <row r="231" spans="1:23" s="11" customFormat="1" x14ac:dyDescent="0.25">
      <c r="A231" s="10"/>
      <c r="B231" s="9"/>
      <c r="C231" s="9"/>
      <c r="D231" s="9"/>
      <c r="S231" s="12"/>
      <c r="T231" s="12"/>
      <c r="W231" s="12"/>
    </row>
    <row r="232" spans="1:23" s="11" customFormat="1" x14ac:dyDescent="0.25">
      <c r="A232" s="10"/>
      <c r="B232" s="9"/>
      <c r="C232" s="9"/>
      <c r="D232" s="9"/>
      <c r="S232" s="12"/>
      <c r="T232" s="12"/>
      <c r="W232" s="12"/>
    </row>
    <row r="233" spans="1:23" s="11" customFormat="1" x14ac:dyDescent="0.25">
      <c r="A233" s="10"/>
      <c r="B233" s="9"/>
      <c r="C233" s="9"/>
      <c r="D233" s="9"/>
      <c r="S233" s="12"/>
      <c r="T233" s="12"/>
      <c r="W233" s="12"/>
    </row>
    <row r="234" spans="1:23" s="11" customFormat="1" x14ac:dyDescent="0.25">
      <c r="A234" s="10"/>
      <c r="B234" s="9"/>
      <c r="C234" s="9"/>
      <c r="D234" s="9"/>
      <c r="S234" s="12"/>
      <c r="T234" s="12"/>
      <c r="W234" s="12"/>
    </row>
    <row r="235" spans="1:23" s="11" customFormat="1" x14ac:dyDescent="0.25">
      <c r="A235" s="10"/>
      <c r="B235" s="9"/>
      <c r="C235" s="9"/>
      <c r="D235" s="9"/>
      <c r="S235" s="12"/>
      <c r="T235" s="12"/>
      <c r="W235" s="12"/>
    </row>
    <row r="236" spans="1:23" s="11" customFormat="1" x14ac:dyDescent="0.25">
      <c r="A236" s="10"/>
      <c r="B236" s="9"/>
      <c r="C236" s="9"/>
      <c r="D236" s="9"/>
      <c r="S236" s="12"/>
      <c r="T236" s="12"/>
      <c r="W236" s="12"/>
    </row>
    <row r="237" spans="1:23" s="11" customFormat="1" x14ac:dyDescent="0.25">
      <c r="A237" s="10"/>
      <c r="B237" s="9"/>
      <c r="C237" s="9"/>
      <c r="D237" s="9"/>
      <c r="S237" s="12"/>
      <c r="T237" s="12"/>
      <c r="W237" s="12"/>
    </row>
    <row r="238" spans="1:23" s="11" customFormat="1" x14ac:dyDescent="0.25">
      <c r="A238" s="10"/>
      <c r="B238" s="9"/>
      <c r="C238" s="9"/>
      <c r="D238" s="9"/>
      <c r="S238" s="12"/>
      <c r="T238" s="12"/>
      <c r="W238" s="12"/>
    </row>
    <row r="239" spans="1:23" s="11" customFormat="1" x14ac:dyDescent="0.25">
      <c r="A239" s="10"/>
      <c r="B239" s="9"/>
      <c r="C239" s="9"/>
      <c r="D239" s="9"/>
      <c r="S239" s="12"/>
      <c r="T239" s="12"/>
      <c r="W239" s="12"/>
    </row>
    <row r="240" spans="1:23" s="11" customFormat="1" x14ac:dyDescent="0.25">
      <c r="A240" s="10"/>
      <c r="B240" s="9"/>
      <c r="C240" s="9"/>
      <c r="D240" s="9"/>
      <c r="S240" s="12"/>
      <c r="T240" s="12"/>
      <c r="W240" s="12"/>
    </row>
    <row r="241" spans="1:23" s="11" customFormat="1" x14ac:dyDescent="0.25">
      <c r="A241" s="10"/>
      <c r="B241" s="9"/>
      <c r="C241" s="9"/>
      <c r="D241" s="9"/>
      <c r="S241" s="12"/>
      <c r="T241" s="12"/>
      <c r="W241" s="12"/>
    </row>
    <row r="242" spans="1:23" s="11" customFormat="1" x14ac:dyDescent="0.25">
      <c r="A242" s="10"/>
      <c r="B242" s="9"/>
      <c r="C242" s="9"/>
      <c r="D242" s="9"/>
      <c r="S242" s="12"/>
      <c r="T242" s="12"/>
      <c r="W242" s="12"/>
    </row>
    <row r="243" spans="1:23" s="11" customFormat="1" x14ac:dyDescent="0.25">
      <c r="A243" s="10"/>
      <c r="B243" s="9"/>
      <c r="C243" s="9"/>
      <c r="D243" s="9"/>
      <c r="S243" s="12"/>
      <c r="T243" s="12"/>
      <c r="W243" s="12"/>
    </row>
    <row r="244" spans="1:23" s="11" customFormat="1" x14ac:dyDescent="0.25">
      <c r="A244" s="10"/>
      <c r="B244" s="9"/>
      <c r="C244" s="9"/>
      <c r="D244" s="9"/>
      <c r="S244" s="12"/>
      <c r="T244" s="12"/>
      <c r="W244" s="12"/>
    </row>
    <row r="245" spans="1:23" s="11" customFormat="1" x14ac:dyDescent="0.25">
      <c r="A245" s="10"/>
      <c r="B245" s="9"/>
      <c r="C245" s="9"/>
      <c r="D245" s="9"/>
      <c r="S245" s="12"/>
      <c r="T245" s="12"/>
      <c r="W245" s="12"/>
    </row>
    <row r="246" spans="1:23" s="11" customFormat="1" x14ac:dyDescent="0.25">
      <c r="A246" s="10"/>
      <c r="B246" s="9"/>
      <c r="C246" s="9"/>
      <c r="D246" s="9"/>
      <c r="S246" s="12"/>
      <c r="T246" s="12"/>
      <c r="W246" s="12"/>
    </row>
    <row r="247" spans="1:23" s="11" customFormat="1" x14ac:dyDescent="0.25">
      <c r="A247" s="10"/>
      <c r="B247" s="9"/>
      <c r="C247" s="9"/>
      <c r="D247" s="9"/>
      <c r="S247" s="12"/>
      <c r="T247" s="12"/>
      <c r="W247" s="12"/>
    </row>
    <row r="248" spans="1:23" s="11" customFormat="1" x14ac:dyDescent="0.25">
      <c r="A248" s="10"/>
      <c r="B248" s="9"/>
      <c r="C248" s="9"/>
      <c r="D248" s="9"/>
      <c r="S248" s="12"/>
      <c r="T248" s="12"/>
      <c r="W248" s="12"/>
    </row>
    <row r="249" spans="1:23" s="11" customFormat="1" x14ac:dyDescent="0.25">
      <c r="A249" s="10"/>
      <c r="B249" s="9"/>
      <c r="C249" s="9"/>
      <c r="D249" s="9"/>
      <c r="S249" s="12"/>
      <c r="T249" s="12"/>
      <c r="W249" s="12"/>
    </row>
    <row r="250" spans="1:23" s="11" customFormat="1" x14ac:dyDescent="0.25">
      <c r="A250" s="10"/>
      <c r="B250" s="9"/>
      <c r="C250" s="9"/>
      <c r="D250" s="9"/>
      <c r="S250" s="12"/>
      <c r="T250" s="12"/>
      <c r="W250" s="12"/>
    </row>
    <row r="251" spans="1:23" s="11" customFormat="1" x14ac:dyDescent="0.25">
      <c r="A251" s="10"/>
      <c r="B251" s="9"/>
      <c r="C251" s="9"/>
      <c r="D251" s="9"/>
      <c r="S251" s="12"/>
      <c r="T251" s="12"/>
      <c r="W251" s="12"/>
    </row>
    <row r="252" spans="1:23" s="11" customFormat="1" x14ac:dyDescent="0.25">
      <c r="A252" s="10"/>
      <c r="B252" s="9"/>
      <c r="C252" s="9"/>
      <c r="D252" s="9"/>
      <c r="S252" s="12"/>
      <c r="T252" s="12"/>
      <c r="W252" s="12"/>
    </row>
    <row r="253" spans="1:23" s="11" customFormat="1" x14ac:dyDescent="0.25">
      <c r="A253" s="10"/>
      <c r="B253" s="9"/>
      <c r="C253" s="9"/>
      <c r="D253" s="9"/>
      <c r="S253" s="12"/>
      <c r="T253" s="12"/>
      <c r="W253" s="12"/>
    </row>
    <row r="254" spans="1:23" s="11" customFormat="1" x14ac:dyDescent="0.25">
      <c r="A254" s="10"/>
      <c r="B254" s="9"/>
      <c r="C254" s="9"/>
      <c r="D254" s="9"/>
      <c r="S254" s="12"/>
      <c r="T254" s="12"/>
      <c r="W254" s="12"/>
    </row>
    <row r="255" spans="1:23" s="11" customFormat="1" x14ac:dyDescent="0.25">
      <c r="A255" s="10"/>
      <c r="B255" s="9"/>
      <c r="C255" s="9"/>
      <c r="D255" s="9"/>
      <c r="S255" s="12"/>
      <c r="T255" s="12"/>
      <c r="W255" s="12"/>
    </row>
    <row r="256" spans="1:23" s="11" customFormat="1" x14ac:dyDescent="0.25">
      <c r="A256" s="10"/>
      <c r="B256" s="9"/>
      <c r="C256" s="9"/>
      <c r="D256" s="9"/>
      <c r="S256" s="12"/>
      <c r="T256" s="12"/>
      <c r="W256" s="12"/>
    </row>
    <row r="257" spans="1:23" s="11" customFormat="1" x14ac:dyDescent="0.25">
      <c r="A257" s="10"/>
      <c r="B257" s="9"/>
      <c r="C257" s="9"/>
      <c r="D257" s="9"/>
      <c r="S257" s="12"/>
      <c r="T257" s="12"/>
      <c r="W257" s="12"/>
    </row>
    <row r="258" spans="1:23" s="11" customFormat="1" x14ac:dyDescent="0.25">
      <c r="A258" s="10"/>
      <c r="B258" s="9"/>
      <c r="C258" s="9"/>
      <c r="D258" s="9"/>
      <c r="S258" s="12"/>
      <c r="T258" s="12"/>
      <c r="W258" s="12"/>
    </row>
    <row r="259" spans="1:23" s="11" customFormat="1" x14ac:dyDescent="0.25">
      <c r="A259" s="10"/>
      <c r="B259" s="9"/>
      <c r="C259" s="9"/>
      <c r="D259" s="9"/>
      <c r="S259" s="12"/>
      <c r="T259" s="12"/>
      <c r="W259" s="12"/>
    </row>
    <row r="260" spans="1:23" s="11" customFormat="1" x14ac:dyDescent="0.25">
      <c r="A260" s="10"/>
      <c r="B260" s="9"/>
      <c r="C260" s="9"/>
      <c r="D260" s="9"/>
      <c r="S260" s="12"/>
      <c r="T260" s="12"/>
      <c r="W260" s="12"/>
    </row>
    <row r="261" spans="1:23" s="11" customFormat="1" x14ac:dyDescent="0.25">
      <c r="A261" s="10"/>
      <c r="B261" s="9"/>
      <c r="C261" s="9"/>
      <c r="D261" s="9"/>
      <c r="S261" s="12"/>
      <c r="T261" s="12"/>
      <c r="W261" s="12"/>
    </row>
    <row r="262" spans="1:23" s="11" customFormat="1" x14ac:dyDescent="0.25">
      <c r="A262" s="10"/>
      <c r="B262" s="9"/>
      <c r="C262" s="9"/>
      <c r="D262" s="9"/>
      <c r="S262" s="12"/>
      <c r="T262" s="12"/>
      <c r="W262" s="12"/>
    </row>
    <row r="263" spans="1:23" s="11" customFormat="1" x14ac:dyDescent="0.25">
      <c r="A263" s="10"/>
      <c r="B263" s="9"/>
      <c r="C263" s="9"/>
      <c r="D263" s="9"/>
      <c r="S263" s="12"/>
      <c r="T263" s="12"/>
      <c r="W263" s="12"/>
    </row>
    <row r="264" spans="1:23" s="11" customFormat="1" x14ac:dyDescent="0.25">
      <c r="A264" s="10"/>
      <c r="B264" s="9"/>
      <c r="C264" s="9"/>
      <c r="D264" s="9"/>
      <c r="S264" s="12"/>
      <c r="T264" s="12"/>
      <c r="W264" s="12"/>
    </row>
    <row r="265" spans="1:23" s="11" customFormat="1" x14ac:dyDescent="0.25">
      <c r="A265" s="10"/>
      <c r="B265" s="9"/>
      <c r="C265" s="9"/>
      <c r="D265" s="9"/>
      <c r="S265" s="12"/>
      <c r="T265" s="12"/>
      <c r="W265" s="12"/>
    </row>
    <row r="266" spans="1:23" s="11" customFormat="1" x14ac:dyDescent="0.25">
      <c r="A266" s="10"/>
      <c r="B266" s="9"/>
      <c r="C266" s="9"/>
      <c r="D266" s="9"/>
      <c r="S266" s="12"/>
      <c r="T266" s="12"/>
      <c r="W266" s="12"/>
    </row>
    <row r="267" spans="1:23" s="11" customFormat="1" x14ac:dyDescent="0.25">
      <c r="A267" s="10"/>
      <c r="B267" s="9"/>
      <c r="C267" s="9"/>
      <c r="D267" s="9"/>
      <c r="S267" s="12"/>
      <c r="T267" s="12"/>
      <c r="W267" s="12"/>
    </row>
    <row r="268" spans="1:23" s="11" customFormat="1" x14ac:dyDescent="0.25">
      <c r="A268" s="10"/>
      <c r="B268" s="9"/>
      <c r="C268" s="9"/>
      <c r="D268" s="9"/>
      <c r="S268" s="12"/>
      <c r="T268" s="12"/>
      <c r="W268" s="12"/>
    </row>
    <row r="269" spans="1:23" s="11" customFormat="1" x14ac:dyDescent="0.25">
      <c r="A269" s="10"/>
      <c r="B269" s="9"/>
      <c r="C269" s="9"/>
      <c r="D269" s="9"/>
      <c r="S269" s="12"/>
      <c r="T269" s="12"/>
      <c r="W269" s="12"/>
    </row>
    <row r="270" spans="1:23" s="11" customFormat="1" x14ac:dyDescent="0.25">
      <c r="A270" s="10"/>
      <c r="B270" s="9"/>
      <c r="C270" s="9"/>
      <c r="D270" s="9"/>
      <c r="S270" s="12"/>
      <c r="T270" s="12"/>
      <c r="W270" s="12"/>
    </row>
    <row r="271" spans="1:23" s="11" customFormat="1" x14ac:dyDescent="0.25">
      <c r="A271" s="10"/>
      <c r="B271" s="9"/>
      <c r="C271" s="9"/>
      <c r="D271" s="9"/>
      <c r="S271" s="12"/>
      <c r="T271" s="12"/>
      <c r="W271" s="12"/>
    </row>
    <row r="272" spans="1:23" s="11" customFormat="1" x14ac:dyDescent="0.25">
      <c r="A272" s="10"/>
      <c r="B272" s="9"/>
      <c r="C272" s="9"/>
      <c r="D272" s="9"/>
      <c r="S272" s="12"/>
      <c r="T272" s="12"/>
      <c r="W272" s="12"/>
    </row>
    <row r="273" spans="1:23" s="11" customFormat="1" x14ac:dyDescent="0.25">
      <c r="A273" s="10"/>
      <c r="B273" s="9"/>
      <c r="C273" s="9"/>
      <c r="D273" s="9"/>
      <c r="S273" s="12"/>
      <c r="T273" s="12"/>
      <c r="W273" s="12"/>
    </row>
    <row r="274" spans="1:23" s="11" customFormat="1" x14ac:dyDescent="0.25">
      <c r="A274" s="10"/>
      <c r="B274" s="9"/>
      <c r="C274" s="9"/>
      <c r="D274" s="9"/>
      <c r="S274" s="12"/>
      <c r="T274" s="12"/>
      <c r="W274" s="12"/>
    </row>
    <row r="275" spans="1:23" s="11" customFormat="1" x14ac:dyDescent="0.25">
      <c r="A275" s="10"/>
      <c r="B275" s="9"/>
      <c r="C275" s="9"/>
      <c r="D275" s="9"/>
      <c r="S275" s="12"/>
      <c r="T275" s="12"/>
      <c r="W275" s="12"/>
    </row>
    <row r="276" spans="1:23" s="11" customFormat="1" x14ac:dyDescent="0.25">
      <c r="A276" s="10"/>
      <c r="B276" s="9"/>
      <c r="C276" s="9"/>
      <c r="D276" s="9"/>
      <c r="S276" s="12"/>
      <c r="T276" s="12"/>
      <c r="W276" s="12"/>
    </row>
    <row r="277" spans="1:23" s="11" customFormat="1" x14ac:dyDescent="0.25">
      <c r="A277" s="10"/>
      <c r="B277" s="9"/>
      <c r="C277" s="9"/>
      <c r="D277" s="9"/>
      <c r="S277" s="12"/>
      <c r="T277" s="12"/>
      <c r="W277" s="12"/>
    </row>
    <row r="278" spans="1:23" s="11" customFormat="1" x14ac:dyDescent="0.25">
      <c r="A278" s="10"/>
      <c r="B278" s="9"/>
      <c r="C278" s="9"/>
      <c r="D278" s="9"/>
      <c r="S278" s="12"/>
      <c r="T278" s="12"/>
      <c r="W278" s="12"/>
    </row>
    <row r="279" spans="1:23" s="11" customFormat="1" x14ac:dyDescent="0.25">
      <c r="A279" s="10"/>
      <c r="B279" s="9"/>
      <c r="C279" s="9"/>
      <c r="D279" s="9"/>
      <c r="S279" s="12"/>
      <c r="T279" s="12"/>
      <c r="W279" s="12"/>
    </row>
    <row r="280" spans="1:23" s="11" customFormat="1" x14ac:dyDescent="0.25">
      <c r="A280" s="10"/>
      <c r="B280" s="9"/>
      <c r="C280" s="9"/>
      <c r="D280" s="9"/>
      <c r="S280" s="12"/>
      <c r="T280" s="12"/>
      <c r="W280" s="12"/>
    </row>
    <row r="281" spans="1:23" s="11" customFormat="1" x14ac:dyDescent="0.25">
      <c r="A281" s="10"/>
      <c r="B281" s="9"/>
      <c r="C281" s="9"/>
      <c r="D281" s="9"/>
      <c r="S281" s="12"/>
      <c r="T281" s="12"/>
      <c r="W281" s="12"/>
    </row>
    <row r="282" spans="1:23" s="11" customFormat="1" x14ac:dyDescent="0.25">
      <c r="A282" s="10"/>
      <c r="B282" s="9"/>
      <c r="C282" s="9"/>
      <c r="D282" s="9"/>
      <c r="S282" s="12"/>
      <c r="T282" s="12"/>
      <c r="W282" s="12"/>
    </row>
    <row r="283" spans="1:23" s="11" customFormat="1" x14ac:dyDescent="0.25">
      <c r="A283" s="10"/>
      <c r="B283" s="9"/>
      <c r="C283" s="9"/>
      <c r="D283" s="9"/>
      <c r="S283" s="12"/>
      <c r="T283" s="12"/>
      <c r="W283" s="12"/>
    </row>
    <row r="284" spans="1:23" s="11" customFormat="1" x14ac:dyDescent="0.25">
      <c r="A284" s="10"/>
      <c r="B284" s="9"/>
      <c r="C284" s="9"/>
      <c r="D284" s="9"/>
      <c r="S284" s="12"/>
      <c r="T284" s="12"/>
      <c r="W284" s="12"/>
    </row>
    <row r="285" spans="1:23" s="11" customFormat="1" x14ac:dyDescent="0.25">
      <c r="A285" s="10"/>
      <c r="B285" s="9"/>
      <c r="C285" s="9"/>
      <c r="D285" s="9"/>
      <c r="S285" s="12"/>
      <c r="T285" s="12"/>
      <c r="W285" s="12"/>
    </row>
    <row r="286" spans="1:23" s="11" customFormat="1" x14ac:dyDescent="0.25">
      <c r="A286" s="10"/>
      <c r="B286" s="9"/>
      <c r="C286" s="9"/>
      <c r="D286" s="9"/>
      <c r="S286" s="12"/>
      <c r="T286" s="12"/>
      <c r="W286" s="12"/>
    </row>
    <row r="287" spans="1:23" s="11" customFormat="1" x14ac:dyDescent="0.25">
      <c r="A287" s="10"/>
      <c r="B287" s="9"/>
      <c r="C287" s="9"/>
      <c r="D287" s="9"/>
      <c r="S287" s="12"/>
      <c r="T287" s="12"/>
      <c r="W287" s="12"/>
    </row>
    <row r="288" spans="1:23" s="11" customFormat="1" x14ac:dyDescent="0.25">
      <c r="A288" s="10"/>
      <c r="B288" s="9"/>
      <c r="C288" s="9"/>
      <c r="D288" s="9"/>
      <c r="S288" s="12"/>
      <c r="T288" s="12"/>
      <c r="W288" s="12"/>
    </row>
    <row r="289" spans="1:23" s="11" customFormat="1" x14ac:dyDescent="0.25">
      <c r="A289" s="10"/>
      <c r="B289" s="9"/>
      <c r="C289" s="9"/>
      <c r="D289" s="9"/>
      <c r="S289" s="12"/>
      <c r="T289" s="12"/>
      <c r="W289" s="12"/>
    </row>
    <row r="290" spans="1:23" s="11" customFormat="1" x14ac:dyDescent="0.25">
      <c r="A290" s="10"/>
      <c r="B290" s="9"/>
      <c r="C290" s="9"/>
      <c r="D290" s="9"/>
      <c r="S290" s="12"/>
      <c r="T290" s="12"/>
      <c r="W290" s="12"/>
    </row>
    <row r="291" spans="1:23" s="11" customFormat="1" x14ac:dyDescent="0.25">
      <c r="A291" s="10"/>
      <c r="B291" s="9"/>
      <c r="C291" s="9"/>
      <c r="D291" s="9"/>
      <c r="S291" s="12"/>
      <c r="T291" s="12"/>
      <c r="W291" s="12"/>
    </row>
    <row r="292" spans="1:23" s="11" customFormat="1" x14ac:dyDescent="0.25">
      <c r="A292" s="10"/>
      <c r="B292" s="9"/>
      <c r="C292" s="9"/>
      <c r="D292" s="9"/>
      <c r="S292" s="12"/>
      <c r="T292" s="12"/>
      <c r="W292" s="12"/>
    </row>
    <row r="293" spans="1:23" s="11" customFormat="1" x14ac:dyDescent="0.25">
      <c r="A293" s="10"/>
      <c r="B293" s="9"/>
      <c r="C293" s="9"/>
      <c r="D293" s="9"/>
      <c r="S293" s="12"/>
      <c r="T293" s="12"/>
      <c r="W293" s="12"/>
    </row>
    <row r="294" spans="1:23" s="11" customFormat="1" x14ac:dyDescent="0.25">
      <c r="A294" s="10"/>
      <c r="B294" s="9"/>
      <c r="C294" s="9"/>
      <c r="D294" s="9"/>
      <c r="S294" s="12"/>
      <c r="T294" s="12"/>
      <c r="W294" s="12"/>
    </row>
    <row r="295" spans="1:23" s="11" customFormat="1" x14ac:dyDescent="0.25">
      <c r="A295" s="10"/>
      <c r="B295" s="9"/>
      <c r="C295" s="9"/>
      <c r="D295" s="9"/>
      <c r="S295" s="12"/>
      <c r="T295" s="12"/>
      <c r="W295" s="12"/>
    </row>
    <row r="296" spans="1:23" s="11" customFormat="1" x14ac:dyDescent="0.25">
      <c r="A296" s="10"/>
      <c r="B296" s="9"/>
      <c r="C296" s="9"/>
      <c r="D296" s="9"/>
      <c r="S296" s="12"/>
      <c r="T296" s="12"/>
      <c r="W296" s="12"/>
    </row>
    <row r="297" spans="1:23" s="11" customFormat="1" x14ac:dyDescent="0.25">
      <c r="A297" s="10"/>
      <c r="B297" s="9"/>
      <c r="C297" s="9"/>
      <c r="D297" s="9"/>
      <c r="S297" s="12"/>
      <c r="T297" s="12"/>
      <c r="W297" s="12"/>
    </row>
    <row r="298" spans="1:23" s="11" customFormat="1" x14ac:dyDescent="0.25">
      <c r="A298" s="10"/>
      <c r="B298" s="9"/>
      <c r="C298" s="9"/>
      <c r="D298" s="9"/>
      <c r="S298" s="12"/>
      <c r="T298" s="12"/>
      <c r="W298" s="12"/>
    </row>
    <row r="299" spans="1:23" s="11" customFormat="1" x14ac:dyDescent="0.25">
      <c r="A299" s="10"/>
      <c r="B299" s="9"/>
      <c r="C299" s="9"/>
      <c r="D299" s="9"/>
      <c r="S299" s="12"/>
      <c r="T299" s="12"/>
      <c r="W299" s="12"/>
    </row>
    <row r="300" spans="1:23" s="11" customFormat="1" x14ac:dyDescent="0.25">
      <c r="A300" s="10"/>
      <c r="B300" s="9"/>
      <c r="C300" s="9"/>
      <c r="D300" s="9"/>
      <c r="S300" s="12"/>
      <c r="T300" s="12"/>
      <c r="W300" s="12"/>
    </row>
    <row r="301" spans="1:23" s="11" customFormat="1" x14ac:dyDescent="0.25">
      <c r="A301" s="10"/>
      <c r="B301" s="9"/>
      <c r="C301" s="9"/>
      <c r="D301" s="9"/>
      <c r="S301" s="12"/>
      <c r="T301" s="12"/>
      <c r="W301" s="12"/>
    </row>
    <row r="302" spans="1:23" s="11" customFormat="1" x14ac:dyDescent="0.25">
      <c r="A302" s="10"/>
      <c r="B302" s="9"/>
      <c r="C302" s="9"/>
      <c r="D302" s="9"/>
      <c r="S302" s="12"/>
      <c r="T302" s="12"/>
      <c r="W302" s="12"/>
    </row>
    <row r="303" spans="1:23" s="11" customFormat="1" x14ac:dyDescent="0.25">
      <c r="A303" s="10"/>
      <c r="B303" s="9"/>
      <c r="C303" s="9"/>
      <c r="D303" s="9"/>
      <c r="S303" s="12"/>
      <c r="T303" s="12"/>
      <c r="W303" s="12"/>
    </row>
    <row r="304" spans="1:23" s="11" customFormat="1" x14ac:dyDescent="0.25">
      <c r="A304" s="10"/>
      <c r="B304" s="9"/>
      <c r="C304" s="9"/>
      <c r="D304" s="9"/>
      <c r="S304" s="12"/>
      <c r="T304" s="12"/>
      <c r="W304" s="12"/>
    </row>
    <row r="305" spans="1:23" s="11" customFormat="1" x14ac:dyDescent="0.25">
      <c r="A305" s="10"/>
      <c r="B305" s="9"/>
      <c r="C305" s="9"/>
      <c r="D305" s="9"/>
      <c r="S305" s="12"/>
      <c r="T305" s="12"/>
      <c r="W305" s="12"/>
    </row>
    <row r="306" spans="1:23" s="11" customFormat="1" x14ac:dyDescent="0.25">
      <c r="A306" s="10"/>
      <c r="B306" s="9"/>
      <c r="C306" s="9"/>
      <c r="D306" s="9"/>
      <c r="S306" s="12"/>
      <c r="T306" s="12"/>
      <c r="W306" s="12"/>
    </row>
    <row r="307" spans="1:23" s="11" customFormat="1" x14ac:dyDescent="0.25">
      <c r="A307" s="10"/>
      <c r="B307" s="9"/>
      <c r="C307" s="9"/>
      <c r="D307" s="9"/>
      <c r="S307" s="12"/>
      <c r="T307" s="12"/>
      <c r="W307" s="12"/>
    </row>
    <row r="308" spans="1:23" s="11" customFormat="1" x14ac:dyDescent="0.25">
      <c r="A308" s="10"/>
      <c r="B308" s="9"/>
      <c r="C308" s="9"/>
      <c r="D308" s="9"/>
      <c r="S308" s="12"/>
      <c r="T308" s="12"/>
      <c r="W308" s="12"/>
    </row>
    <row r="309" spans="1:23" s="11" customFormat="1" x14ac:dyDescent="0.25">
      <c r="A309" s="10"/>
      <c r="B309" s="9"/>
      <c r="C309" s="9"/>
      <c r="D309" s="9"/>
      <c r="S309" s="12"/>
      <c r="T309" s="12"/>
      <c r="W309" s="12"/>
    </row>
    <row r="310" spans="1:23" s="11" customFormat="1" x14ac:dyDescent="0.25">
      <c r="A310" s="10"/>
      <c r="B310" s="9"/>
      <c r="C310" s="9"/>
      <c r="D310" s="9"/>
      <c r="S310" s="12"/>
      <c r="T310" s="12"/>
      <c r="W310" s="12"/>
    </row>
    <row r="311" spans="1:23" s="11" customFormat="1" x14ac:dyDescent="0.25">
      <c r="A311" s="10"/>
      <c r="B311" s="9"/>
      <c r="C311" s="9"/>
      <c r="D311" s="9"/>
      <c r="S311" s="12"/>
      <c r="T311" s="12"/>
      <c r="W311" s="12"/>
    </row>
    <row r="312" spans="1:23" s="11" customFormat="1" x14ac:dyDescent="0.25">
      <c r="A312" s="10"/>
      <c r="B312" s="9"/>
      <c r="C312" s="9"/>
      <c r="D312" s="9"/>
      <c r="S312" s="12"/>
      <c r="T312" s="12"/>
      <c r="W312" s="12"/>
    </row>
    <row r="313" spans="1:23" s="11" customFormat="1" x14ac:dyDescent="0.25">
      <c r="A313" s="10"/>
      <c r="B313" s="9"/>
      <c r="C313" s="9"/>
      <c r="D313" s="9"/>
      <c r="S313" s="12"/>
      <c r="T313" s="12"/>
      <c r="W313" s="12"/>
    </row>
    <row r="314" spans="1:23" s="11" customFormat="1" x14ac:dyDescent="0.25">
      <c r="A314" s="10"/>
      <c r="B314" s="9"/>
      <c r="C314" s="9"/>
      <c r="D314" s="9"/>
      <c r="S314" s="12"/>
      <c r="T314" s="12"/>
      <c r="W314" s="12"/>
    </row>
    <row r="315" spans="1:23" s="11" customFormat="1" x14ac:dyDescent="0.25">
      <c r="A315" s="10"/>
      <c r="B315" s="9"/>
      <c r="C315" s="9"/>
      <c r="D315" s="9"/>
      <c r="S315" s="12"/>
      <c r="T315" s="12"/>
      <c r="W315" s="12"/>
    </row>
    <row r="316" spans="1:23" s="11" customFormat="1" x14ac:dyDescent="0.25">
      <c r="A316" s="10"/>
      <c r="B316" s="9"/>
      <c r="C316" s="9"/>
      <c r="D316" s="9"/>
      <c r="S316" s="12"/>
      <c r="T316" s="12"/>
      <c r="W316" s="12"/>
    </row>
    <row r="317" spans="1:23" s="11" customFormat="1" x14ac:dyDescent="0.25">
      <c r="A317" s="10"/>
      <c r="B317" s="9"/>
      <c r="C317" s="9"/>
      <c r="D317" s="9"/>
      <c r="S317" s="12"/>
      <c r="T317" s="12"/>
      <c r="W317" s="12"/>
    </row>
    <row r="318" spans="1:23" s="11" customFormat="1" x14ac:dyDescent="0.25">
      <c r="A318" s="10"/>
      <c r="B318" s="9"/>
      <c r="C318" s="9"/>
      <c r="D318" s="9"/>
      <c r="S318" s="12"/>
      <c r="T318" s="12"/>
      <c r="W318" s="12"/>
    </row>
    <row r="319" spans="1:23" s="11" customFormat="1" x14ac:dyDescent="0.25">
      <c r="A319" s="10"/>
      <c r="B319" s="9"/>
      <c r="C319" s="9"/>
      <c r="D319" s="9"/>
      <c r="S319" s="12"/>
      <c r="T319" s="12"/>
      <c r="W319" s="12"/>
    </row>
    <row r="320" spans="1:23" s="11" customFormat="1" x14ac:dyDescent="0.25">
      <c r="A320" s="10"/>
      <c r="B320" s="9"/>
      <c r="C320" s="9"/>
      <c r="D320" s="9"/>
      <c r="S320" s="12"/>
      <c r="T320" s="12"/>
      <c r="W320" s="12"/>
    </row>
    <row r="321" spans="1:23" s="11" customFormat="1" x14ac:dyDescent="0.25">
      <c r="A321" s="10"/>
      <c r="B321" s="9"/>
      <c r="C321" s="9"/>
      <c r="D321" s="9"/>
      <c r="S321" s="12"/>
      <c r="T321" s="12"/>
      <c r="W321" s="12"/>
    </row>
    <row r="322" spans="1:23" s="11" customFormat="1" x14ac:dyDescent="0.25">
      <c r="A322" s="10"/>
      <c r="B322" s="9"/>
      <c r="C322" s="9"/>
      <c r="D322" s="9"/>
      <c r="S322" s="12"/>
      <c r="T322" s="12"/>
      <c r="W322" s="12"/>
    </row>
    <row r="323" spans="1:23" s="11" customFormat="1" x14ac:dyDescent="0.25">
      <c r="A323" s="10"/>
      <c r="B323" s="9"/>
      <c r="C323" s="9"/>
      <c r="D323" s="9"/>
      <c r="S323" s="12"/>
      <c r="T323" s="12"/>
      <c r="W323" s="12"/>
    </row>
    <row r="324" spans="1:23" s="11" customFormat="1" x14ac:dyDescent="0.25">
      <c r="A324" s="10"/>
      <c r="B324" s="9"/>
      <c r="C324" s="9"/>
      <c r="D324" s="9"/>
      <c r="S324" s="12"/>
      <c r="T324" s="12"/>
      <c r="W324" s="12"/>
    </row>
    <row r="325" spans="1:23" s="11" customFormat="1" x14ac:dyDescent="0.25">
      <c r="A325" s="10"/>
      <c r="B325" s="9"/>
      <c r="C325" s="9"/>
      <c r="D325" s="9"/>
      <c r="S325" s="12"/>
      <c r="T325" s="12"/>
      <c r="W325" s="12"/>
    </row>
    <row r="326" spans="1:23" s="11" customFormat="1" x14ac:dyDescent="0.25">
      <c r="A326" s="10"/>
      <c r="B326" s="9"/>
      <c r="C326" s="9"/>
      <c r="D326" s="9"/>
      <c r="S326" s="12"/>
      <c r="T326" s="12"/>
      <c r="W326" s="12"/>
    </row>
    <row r="327" spans="1:23" s="11" customFormat="1" x14ac:dyDescent="0.25">
      <c r="A327" s="10"/>
      <c r="B327" s="9"/>
      <c r="C327" s="9"/>
      <c r="D327" s="9"/>
      <c r="S327" s="12"/>
      <c r="T327" s="12"/>
      <c r="W327" s="12"/>
    </row>
    <row r="328" spans="1:23" s="11" customFormat="1" x14ac:dyDescent="0.25">
      <c r="A328" s="10"/>
      <c r="B328" s="9"/>
      <c r="C328" s="9"/>
      <c r="D328" s="9"/>
      <c r="S328" s="12"/>
      <c r="T328" s="12"/>
      <c r="W328" s="12"/>
    </row>
    <row r="329" spans="1:23" s="11" customFormat="1" x14ac:dyDescent="0.25">
      <c r="A329" s="10"/>
      <c r="B329" s="9"/>
      <c r="C329" s="9"/>
      <c r="D329" s="9"/>
      <c r="S329" s="12"/>
      <c r="T329" s="12"/>
      <c r="W329" s="12"/>
    </row>
    <row r="330" spans="1:23" s="11" customFormat="1" x14ac:dyDescent="0.25">
      <c r="A330" s="10"/>
      <c r="B330" s="9"/>
      <c r="C330" s="9"/>
      <c r="D330" s="9"/>
      <c r="S330" s="12"/>
      <c r="T330" s="12"/>
      <c r="W330" s="12"/>
    </row>
    <row r="331" spans="1:23" s="11" customFormat="1" x14ac:dyDescent="0.25">
      <c r="A331" s="10"/>
      <c r="B331" s="9"/>
      <c r="C331" s="9"/>
      <c r="D331" s="9"/>
      <c r="S331" s="12"/>
      <c r="T331" s="12"/>
      <c r="W331" s="12"/>
    </row>
    <row r="332" spans="1:23" s="11" customFormat="1" x14ac:dyDescent="0.25">
      <c r="A332" s="10"/>
      <c r="B332" s="9"/>
      <c r="C332" s="9"/>
      <c r="D332" s="9"/>
      <c r="S332" s="12"/>
      <c r="T332" s="12"/>
      <c r="W332" s="12"/>
    </row>
    <row r="333" spans="1:23" s="11" customFormat="1" x14ac:dyDescent="0.25">
      <c r="A333" s="10"/>
      <c r="B333" s="9"/>
      <c r="C333" s="9"/>
      <c r="D333" s="9"/>
      <c r="S333" s="12"/>
      <c r="T333" s="12"/>
      <c r="W333" s="12"/>
    </row>
    <row r="334" spans="1:23" s="11" customFormat="1" x14ac:dyDescent="0.25">
      <c r="A334" s="10"/>
      <c r="B334" s="9"/>
      <c r="C334" s="9"/>
      <c r="D334" s="9"/>
      <c r="S334" s="12"/>
      <c r="T334" s="12"/>
      <c r="W334" s="12"/>
    </row>
    <row r="335" spans="1:23" s="11" customFormat="1" x14ac:dyDescent="0.25">
      <c r="A335" s="10"/>
      <c r="B335" s="9"/>
      <c r="C335" s="9"/>
      <c r="D335" s="9"/>
      <c r="S335" s="12"/>
      <c r="T335" s="12"/>
      <c r="W335" s="12"/>
    </row>
    <row r="336" spans="1:23" s="11" customFormat="1" x14ac:dyDescent="0.25">
      <c r="A336" s="10"/>
      <c r="B336" s="9"/>
      <c r="C336" s="9"/>
      <c r="D336" s="9"/>
      <c r="S336" s="12"/>
      <c r="T336" s="12"/>
      <c r="W336" s="12"/>
    </row>
    <row r="337" spans="1:23" s="11" customFormat="1" x14ac:dyDescent="0.25">
      <c r="A337" s="10"/>
      <c r="B337" s="9"/>
      <c r="C337" s="9"/>
      <c r="D337" s="9"/>
      <c r="S337" s="12"/>
      <c r="T337" s="12"/>
      <c r="W337" s="12"/>
    </row>
    <row r="338" spans="1:23" s="11" customFormat="1" x14ac:dyDescent="0.25">
      <c r="A338" s="10"/>
      <c r="B338" s="9"/>
      <c r="C338" s="9"/>
      <c r="D338" s="9"/>
      <c r="S338" s="12"/>
      <c r="T338" s="12"/>
      <c r="W338" s="12"/>
    </row>
    <row r="339" spans="1:23" s="11" customFormat="1" x14ac:dyDescent="0.25">
      <c r="A339" s="10"/>
      <c r="B339" s="9"/>
      <c r="C339" s="9"/>
      <c r="D339" s="9"/>
      <c r="S339" s="12"/>
      <c r="T339" s="12"/>
      <c r="W339" s="12"/>
    </row>
    <row r="340" spans="1:23" s="11" customFormat="1" x14ac:dyDescent="0.25">
      <c r="A340" s="10"/>
      <c r="B340" s="9"/>
      <c r="C340" s="9"/>
      <c r="D340" s="9"/>
      <c r="S340" s="12"/>
      <c r="T340" s="12"/>
      <c r="W340" s="12"/>
    </row>
    <row r="341" spans="1:23" s="11" customFormat="1" x14ac:dyDescent="0.25">
      <c r="A341" s="10"/>
      <c r="B341" s="9"/>
      <c r="C341" s="9"/>
      <c r="D341" s="9"/>
      <c r="S341" s="12"/>
      <c r="T341" s="12"/>
      <c r="W341" s="12"/>
    </row>
    <row r="342" spans="1:23" s="11" customFormat="1" x14ac:dyDescent="0.25">
      <c r="A342" s="10"/>
      <c r="B342" s="9"/>
      <c r="C342" s="9"/>
      <c r="D342" s="9"/>
      <c r="S342" s="12"/>
      <c r="T342" s="12"/>
      <c r="W342" s="12"/>
    </row>
    <row r="343" spans="1:23" s="11" customFormat="1" x14ac:dyDescent="0.25">
      <c r="A343" s="10"/>
      <c r="B343" s="9"/>
      <c r="C343" s="9"/>
      <c r="D343" s="9"/>
      <c r="S343" s="12"/>
      <c r="T343" s="12"/>
      <c r="W343" s="12"/>
    </row>
    <row r="344" spans="1:23" s="11" customFormat="1" x14ac:dyDescent="0.25">
      <c r="A344" s="10"/>
      <c r="B344" s="9"/>
      <c r="C344" s="9"/>
      <c r="D344" s="9"/>
      <c r="S344" s="12"/>
      <c r="T344" s="12"/>
      <c r="W344" s="12"/>
    </row>
    <row r="345" spans="1:23" s="11" customFormat="1" x14ac:dyDescent="0.25">
      <c r="A345" s="10"/>
      <c r="B345" s="9"/>
      <c r="C345" s="9"/>
      <c r="D345" s="9"/>
      <c r="S345" s="12"/>
      <c r="T345" s="12"/>
      <c r="W345" s="12"/>
    </row>
    <row r="346" spans="1:23" s="11" customFormat="1" x14ac:dyDescent="0.25">
      <c r="A346" s="10"/>
      <c r="B346" s="9"/>
      <c r="C346" s="9"/>
      <c r="D346" s="9"/>
      <c r="S346" s="12"/>
      <c r="T346" s="12"/>
      <c r="W346" s="12"/>
    </row>
    <row r="347" spans="1:23" s="11" customFormat="1" x14ac:dyDescent="0.25">
      <c r="A347" s="10"/>
      <c r="B347" s="9"/>
      <c r="C347" s="9"/>
      <c r="D347" s="9"/>
      <c r="S347" s="12"/>
      <c r="T347" s="12"/>
      <c r="W347" s="12"/>
    </row>
    <row r="348" spans="1:23" s="11" customFormat="1" x14ac:dyDescent="0.25">
      <c r="A348" s="10"/>
      <c r="B348" s="9"/>
      <c r="C348" s="9"/>
      <c r="D348" s="9"/>
      <c r="S348" s="12"/>
      <c r="T348" s="12"/>
      <c r="W348" s="12"/>
    </row>
    <row r="349" spans="1:23" s="11" customFormat="1" x14ac:dyDescent="0.25">
      <c r="A349" s="10"/>
      <c r="B349" s="9"/>
      <c r="C349" s="9"/>
      <c r="D349" s="9"/>
      <c r="S349" s="12"/>
      <c r="T349" s="12"/>
      <c r="W349" s="12"/>
    </row>
    <row r="350" spans="1:23" s="11" customFormat="1" x14ac:dyDescent="0.25">
      <c r="A350" s="10"/>
      <c r="B350" s="9"/>
      <c r="C350" s="9"/>
      <c r="D350" s="9"/>
      <c r="S350" s="12"/>
      <c r="T350" s="12"/>
      <c r="W350" s="12"/>
    </row>
    <row r="351" spans="1:23" s="11" customFormat="1" x14ac:dyDescent="0.25">
      <c r="A351" s="10"/>
      <c r="B351" s="9"/>
      <c r="C351" s="9"/>
      <c r="D351" s="9"/>
      <c r="S351" s="12"/>
      <c r="T351" s="12"/>
      <c r="W351" s="12"/>
    </row>
    <row r="352" spans="1:23" s="11" customFormat="1" x14ac:dyDescent="0.25">
      <c r="A352" s="10"/>
      <c r="B352" s="9"/>
      <c r="C352" s="9"/>
      <c r="D352" s="9"/>
      <c r="S352" s="12"/>
      <c r="T352" s="12"/>
      <c r="W352" s="12"/>
    </row>
    <row r="353" spans="1:23" s="11" customFormat="1" x14ac:dyDescent="0.25">
      <c r="A353" s="10"/>
      <c r="B353" s="9"/>
      <c r="C353" s="9"/>
      <c r="D353" s="9"/>
      <c r="S353" s="12"/>
      <c r="T353" s="12"/>
      <c r="W353" s="12"/>
    </row>
    <row r="354" spans="1:23" s="11" customFormat="1" x14ac:dyDescent="0.25">
      <c r="A354" s="10"/>
      <c r="B354" s="9"/>
      <c r="C354" s="9"/>
      <c r="D354" s="9"/>
      <c r="S354" s="12"/>
      <c r="T354" s="12"/>
      <c r="W354" s="12"/>
    </row>
    <row r="355" spans="1:23" s="11" customFormat="1" x14ac:dyDescent="0.25">
      <c r="A355" s="10"/>
      <c r="B355" s="9"/>
      <c r="C355" s="9"/>
      <c r="D355" s="9"/>
      <c r="S355" s="12"/>
      <c r="T355" s="12"/>
      <c r="W355" s="12"/>
    </row>
    <row r="356" spans="1:23" s="11" customFormat="1" x14ac:dyDescent="0.25">
      <c r="A356" s="10"/>
      <c r="B356" s="9"/>
      <c r="C356" s="9"/>
      <c r="D356" s="9"/>
      <c r="S356" s="12"/>
      <c r="T356" s="12"/>
      <c r="W356" s="12"/>
    </row>
    <row r="357" spans="1:23" s="11" customFormat="1" x14ac:dyDescent="0.25">
      <c r="A357" s="10"/>
      <c r="B357" s="9"/>
      <c r="C357" s="9"/>
      <c r="D357" s="9"/>
      <c r="S357" s="12"/>
      <c r="T357" s="12"/>
      <c r="W357" s="12"/>
    </row>
    <row r="358" spans="1:23" s="11" customFormat="1" x14ac:dyDescent="0.25">
      <c r="A358" s="10"/>
      <c r="B358" s="9"/>
      <c r="C358" s="9"/>
      <c r="D358" s="9"/>
      <c r="S358" s="12"/>
      <c r="T358" s="12"/>
      <c r="W358" s="12"/>
    </row>
    <row r="359" spans="1:23" s="11" customFormat="1" x14ac:dyDescent="0.25">
      <c r="A359" s="10"/>
      <c r="B359" s="9"/>
      <c r="C359" s="9"/>
      <c r="D359" s="9"/>
      <c r="S359" s="12"/>
      <c r="T359" s="12"/>
      <c r="W359" s="12"/>
    </row>
    <row r="360" spans="1:23" s="11" customFormat="1" x14ac:dyDescent="0.25">
      <c r="A360" s="10"/>
      <c r="B360" s="9"/>
      <c r="C360" s="9"/>
      <c r="D360" s="9"/>
      <c r="S360" s="12"/>
      <c r="T360" s="12"/>
      <c r="W360" s="12"/>
    </row>
    <row r="361" spans="1:23" s="11" customFormat="1" x14ac:dyDescent="0.25">
      <c r="A361" s="10"/>
      <c r="B361" s="9"/>
      <c r="C361" s="9"/>
      <c r="D361" s="9"/>
      <c r="S361" s="12"/>
      <c r="T361" s="12"/>
      <c r="W361" s="12"/>
    </row>
    <row r="362" spans="1:23" s="11" customFormat="1" x14ac:dyDescent="0.25">
      <c r="A362" s="10"/>
      <c r="B362" s="9"/>
      <c r="C362" s="9"/>
      <c r="D362" s="9"/>
      <c r="S362" s="12"/>
      <c r="T362" s="12"/>
      <c r="W362" s="12"/>
    </row>
    <row r="363" spans="1:23" s="11" customFormat="1" x14ac:dyDescent="0.25">
      <c r="A363" s="10"/>
      <c r="B363" s="9"/>
      <c r="C363" s="9"/>
      <c r="D363" s="9"/>
      <c r="S363" s="12"/>
      <c r="T363" s="12"/>
      <c r="W363" s="12"/>
    </row>
    <row r="364" spans="1:23" s="11" customFormat="1" x14ac:dyDescent="0.25">
      <c r="A364" s="10"/>
      <c r="B364" s="9"/>
      <c r="C364" s="9"/>
      <c r="D364" s="9"/>
      <c r="S364" s="12"/>
      <c r="T364" s="12"/>
      <c r="W364" s="12"/>
    </row>
    <row r="365" spans="1:23" s="11" customFormat="1" x14ac:dyDescent="0.25">
      <c r="A365" s="10"/>
      <c r="B365" s="9"/>
      <c r="C365" s="9"/>
      <c r="D365" s="9"/>
      <c r="S365" s="12"/>
      <c r="T365" s="12"/>
      <c r="W365" s="12"/>
    </row>
    <row r="366" spans="1:23" s="11" customFormat="1" x14ac:dyDescent="0.25">
      <c r="A366" s="10"/>
      <c r="B366" s="9"/>
      <c r="C366" s="9"/>
      <c r="D366" s="9"/>
      <c r="S366" s="12"/>
      <c r="T366" s="12"/>
      <c r="W366" s="12"/>
    </row>
    <row r="367" spans="1:23" s="11" customFormat="1" x14ac:dyDescent="0.25">
      <c r="A367" s="10"/>
      <c r="B367" s="9"/>
      <c r="C367" s="9"/>
      <c r="D367" s="9"/>
      <c r="S367" s="12"/>
      <c r="T367" s="12"/>
      <c r="W367" s="12"/>
    </row>
    <row r="368" spans="1:23" s="11" customFormat="1" x14ac:dyDescent="0.25">
      <c r="A368" s="10"/>
      <c r="B368" s="9"/>
      <c r="C368" s="9"/>
      <c r="D368" s="9"/>
      <c r="S368" s="12"/>
      <c r="T368" s="12"/>
      <c r="W368" s="12"/>
    </row>
    <row r="369" spans="1:23" s="11" customFormat="1" x14ac:dyDescent="0.25">
      <c r="A369" s="10"/>
      <c r="B369" s="9"/>
      <c r="C369" s="9"/>
      <c r="D369" s="9"/>
      <c r="S369" s="12"/>
      <c r="T369" s="12"/>
      <c r="W369" s="12"/>
    </row>
    <row r="370" spans="1:23" s="11" customFormat="1" x14ac:dyDescent="0.25">
      <c r="A370" s="10"/>
      <c r="B370" s="9"/>
      <c r="C370" s="9"/>
      <c r="D370" s="9"/>
      <c r="S370" s="12"/>
      <c r="T370" s="12"/>
      <c r="W370" s="12"/>
    </row>
    <row r="371" spans="1:23" s="11" customFormat="1" x14ac:dyDescent="0.25">
      <c r="A371" s="10"/>
      <c r="B371" s="9"/>
      <c r="C371" s="9"/>
      <c r="D371" s="9"/>
      <c r="S371" s="12"/>
      <c r="T371" s="12"/>
      <c r="W371" s="12"/>
    </row>
    <row r="372" spans="1:23" s="11" customFormat="1" x14ac:dyDescent="0.25">
      <c r="A372" s="10"/>
      <c r="B372" s="9"/>
      <c r="C372" s="9"/>
      <c r="D372" s="9"/>
      <c r="S372" s="12"/>
      <c r="T372" s="12"/>
      <c r="W372" s="12"/>
    </row>
    <row r="373" spans="1:23" s="11" customFormat="1" x14ac:dyDescent="0.25">
      <c r="A373" s="10"/>
      <c r="B373" s="9"/>
      <c r="C373" s="9"/>
      <c r="D373" s="9"/>
      <c r="S373" s="12"/>
      <c r="T373" s="12"/>
      <c r="W373" s="12"/>
    </row>
    <row r="374" spans="1:23" s="11" customFormat="1" x14ac:dyDescent="0.25">
      <c r="A374" s="10"/>
      <c r="B374" s="9"/>
      <c r="C374" s="9"/>
      <c r="D374" s="9"/>
      <c r="S374" s="12"/>
      <c r="T374" s="12"/>
      <c r="W374" s="12"/>
    </row>
    <row r="375" spans="1:23" s="11" customFormat="1" x14ac:dyDescent="0.25">
      <c r="A375" s="10"/>
      <c r="B375" s="9"/>
      <c r="C375" s="9"/>
      <c r="D375" s="9"/>
      <c r="S375" s="12"/>
      <c r="T375" s="12"/>
      <c r="W375" s="12"/>
    </row>
    <row r="376" spans="1:23" s="11" customFormat="1" x14ac:dyDescent="0.25">
      <c r="A376" s="10"/>
      <c r="B376" s="9"/>
      <c r="C376" s="9"/>
      <c r="D376" s="9"/>
      <c r="S376" s="12"/>
      <c r="T376" s="12"/>
      <c r="W376" s="12"/>
    </row>
    <row r="377" spans="1:23" s="11" customFormat="1" x14ac:dyDescent="0.25">
      <c r="A377" s="10"/>
      <c r="B377" s="9"/>
      <c r="C377" s="9"/>
      <c r="D377" s="9"/>
      <c r="S377" s="12"/>
      <c r="T377" s="12"/>
      <c r="W377" s="12"/>
    </row>
    <row r="378" spans="1:23" s="11" customFormat="1" x14ac:dyDescent="0.25">
      <c r="A378" s="10"/>
      <c r="B378" s="9"/>
      <c r="C378" s="9"/>
      <c r="D378" s="9"/>
      <c r="S378" s="12"/>
      <c r="T378" s="12"/>
      <c r="W378" s="12"/>
    </row>
    <row r="379" spans="1:23" s="11" customFormat="1" x14ac:dyDescent="0.25">
      <c r="A379" s="10"/>
      <c r="B379" s="9"/>
      <c r="C379" s="9"/>
      <c r="D379" s="9"/>
      <c r="S379" s="12"/>
      <c r="T379" s="12"/>
      <c r="W379" s="12"/>
    </row>
    <row r="380" spans="1:23" s="11" customFormat="1" x14ac:dyDescent="0.25">
      <c r="A380" s="10"/>
      <c r="B380" s="9"/>
      <c r="C380" s="9"/>
      <c r="D380" s="9"/>
      <c r="S380" s="12"/>
      <c r="T380" s="12"/>
      <c r="W380" s="12"/>
    </row>
    <row r="381" spans="1:23" s="11" customFormat="1" x14ac:dyDescent="0.25">
      <c r="A381" s="10"/>
      <c r="B381" s="9"/>
      <c r="C381" s="9"/>
      <c r="D381" s="9"/>
      <c r="S381" s="12"/>
      <c r="T381" s="12"/>
      <c r="W381" s="12"/>
    </row>
    <row r="382" spans="1:23" s="11" customFormat="1" x14ac:dyDescent="0.25">
      <c r="A382" s="10"/>
      <c r="B382" s="9"/>
      <c r="C382" s="9"/>
      <c r="D382" s="9"/>
      <c r="S382" s="12"/>
      <c r="T382" s="12"/>
      <c r="W382" s="12"/>
    </row>
    <row r="383" spans="1:23" s="11" customFormat="1" x14ac:dyDescent="0.25">
      <c r="A383" s="10"/>
      <c r="B383" s="9"/>
      <c r="C383" s="9"/>
      <c r="D383" s="9"/>
      <c r="S383" s="12"/>
      <c r="T383" s="12"/>
      <c r="W383" s="12"/>
    </row>
    <row r="384" spans="1:23" s="11" customFormat="1" x14ac:dyDescent="0.25">
      <c r="A384" s="10"/>
      <c r="B384" s="9"/>
      <c r="C384" s="9"/>
      <c r="D384" s="9"/>
      <c r="S384" s="12"/>
      <c r="T384" s="12"/>
      <c r="W384" s="12"/>
    </row>
    <row r="385" spans="1:23" s="11" customFormat="1" x14ac:dyDescent="0.25">
      <c r="A385" s="10"/>
      <c r="B385" s="9"/>
      <c r="C385" s="9"/>
      <c r="D385" s="9"/>
      <c r="S385" s="12"/>
      <c r="T385" s="12"/>
      <c r="W385" s="12"/>
    </row>
    <row r="386" spans="1:23" s="11" customFormat="1" x14ac:dyDescent="0.25">
      <c r="A386" s="10"/>
      <c r="B386" s="9"/>
      <c r="C386" s="9"/>
      <c r="D386" s="9"/>
      <c r="S386" s="12"/>
      <c r="T386" s="12"/>
      <c r="W386" s="12"/>
    </row>
    <row r="387" spans="1:23" s="11" customFormat="1" x14ac:dyDescent="0.25">
      <c r="A387" s="10"/>
      <c r="B387" s="9"/>
      <c r="C387" s="9"/>
      <c r="D387" s="9"/>
      <c r="S387" s="12"/>
      <c r="T387" s="12"/>
      <c r="W387" s="12"/>
    </row>
    <row r="388" spans="1:23" s="11" customFormat="1" x14ac:dyDescent="0.25">
      <c r="A388" s="10"/>
      <c r="B388" s="9"/>
      <c r="C388" s="9"/>
      <c r="D388" s="9"/>
      <c r="S388" s="12"/>
      <c r="T388" s="12"/>
      <c r="W388" s="12"/>
    </row>
    <row r="389" spans="1:23" s="11" customFormat="1" x14ac:dyDescent="0.25">
      <c r="A389" s="10"/>
      <c r="B389" s="9"/>
      <c r="C389" s="9"/>
      <c r="D389" s="9"/>
      <c r="S389" s="12"/>
      <c r="T389" s="12"/>
      <c r="W389" s="12"/>
    </row>
    <row r="390" spans="1:23" s="11" customFormat="1" x14ac:dyDescent="0.25">
      <c r="A390" s="10"/>
      <c r="B390" s="9"/>
      <c r="C390" s="9"/>
      <c r="D390" s="9"/>
      <c r="S390" s="12"/>
      <c r="T390" s="12"/>
      <c r="W390" s="12"/>
    </row>
    <row r="391" spans="1:23" s="11" customFormat="1" x14ac:dyDescent="0.25">
      <c r="A391" s="10"/>
      <c r="B391" s="9"/>
      <c r="C391" s="9"/>
      <c r="D391" s="9"/>
      <c r="S391" s="12"/>
      <c r="T391" s="12"/>
      <c r="W391" s="12"/>
    </row>
    <row r="392" spans="1:23" s="11" customFormat="1" x14ac:dyDescent="0.25">
      <c r="A392" s="10"/>
      <c r="B392" s="9"/>
      <c r="C392" s="9"/>
      <c r="D392" s="9"/>
      <c r="S392" s="12"/>
      <c r="T392" s="12"/>
      <c r="W392" s="12"/>
    </row>
    <row r="393" spans="1:23" s="11" customFormat="1" x14ac:dyDescent="0.25">
      <c r="A393" s="10"/>
      <c r="B393" s="9"/>
      <c r="C393" s="9"/>
      <c r="D393" s="9"/>
      <c r="S393" s="12"/>
      <c r="T393" s="12"/>
      <c r="W393" s="12"/>
    </row>
    <row r="394" spans="1:23" s="11" customFormat="1" x14ac:dyDescent="0.25">
      <c r="A394" s="10"/>
      <c r="B394" s="9"/>
      <c r="C394" s="9"/>
      <c r="D394" s="9"/>
      <c r="S394" s="12"/>
      <c r="T394" s="12"/>
      <c r="W394" s="12"/>
    </row>
    <row r="395" spans="1:23" s="11" customFormat="1" x14ac:dyDescent="0.25">
      <c r="A395" s="10"/>
      <c r="B395" s="9"/>
      <c r="C395" s="9"/>
      <c r="D395" s="9"/>
      <c r="S395" s="12"/>
      <c r="T395" s="12"/>
      <c r="W395" s="12"/>
    </row>
    <row r="396" spans="1:23" s="11" customFormat="1" x14ac:dyDescent="0.25">
      <c r="A396" s="10"/>
      <c r="B396" s="9"/>
      <c r="C396" s="9"/>
      <c r="D396" s="9"/>
      <c r="S396" s="12"/>
      <c r="T396" s="12"/>
      <c r="W396" s="12"/>
    </row>
    <row r="397" spans="1:23" s="11" customFormat="1" x14ac:dyDescent="0.25">
      <c r="A397" s="10"/>
      <c r="B397" s="9"/>
      <c r="C397" s="9"/>
      <c r="D397" s="9"/>
      <c r="S397" s="12"/>
      <c r="T397" s="12"/>
      <c r="W397" s="12"/>
    </row>
    <row r="398" spans="1:23" s="11" customFormat="1" x14ac:dyDescent="0.25">
      <c r="A398" s="10"/>
      <c r="B398" s="9"/>
      <c r="C398" s="9"/>
      <c r="D398" s="9"/>
      <c r="S398" s="12"/>
      <c r="T398" s="12"/>
      <c r="W398" s="12"/>
    </row>
    <row r="399" spans="1:23" s="11" customFormat="1" x14ac:dyDescent="0.25">
      <c r="A399" s="10"/>
      <c r="B399" s="9"/>
      <c r="C399" s="9"/>
      <c r="D399" s="9"/>
      <c r="S399" s="12"/>
      <c r="T399" s="12"/>
      <c r="W399" s="12"/>
    </row>
    <row r="400" spans="1:23" s="11" customFormat="1" x14ac:dyDescent="0.25">
      <c r="A400" s="10"/>
      <c r="B400" s="9"/>
      <c r="C400" s="9"/>
      <c r="D400" s="9"/>
      <c r="S400" s="12"/>
      <c r="T400" s="12"/>
      <c r="W400" s="12"/>
    </row>
    <row r="401" spans="1:23" s="11" customFormat="1" x14ac:dyDescent="0.25">
      <c r="A401" s="10"/>
      <c r="B401" s="9"/>
      <c r="C401" s="9"/>
      <c r="D401" s="9"/>
      <c r="S401" s="12"/>
      <c r="T401" s="12"/>
      <c r="W401" s="12"/>
    </row>
    <row r="402" spans="1:23" s="11" customFormat="1" x14ac:dyDescent="0.25">
      <c r="A402" s="10"/>
      <c r="B402" s="9"/>
      <c r="C402" s="9"/>
      <c r="D402" s="9"/>
      <c r="S402" s="12"/>
      <c r="T402" s="12"/>
      <c r="W402" s="12"/>
    </row>
    <row r="403" spans="1:23" s="11" customFormat="1" x14ac:dyDescent="0.25">
      <c r="A403" s="10"/>
      <c r="B403" s="9"/>
      <c r="C403" s="9"/>
      <c r="D403" s="9"/>
      <c r="S403" s="12"/>
      <c r="T403" s="12"/>
      <c r="W403" s="12"/>
    </row>
    <row r="404" spans="1:23" s="11" customFormat="1" x14ac:dyDescent="0.25">
      <c r="A404" s="10"/>
      <c r="B404" s="9"/>
      <c r="C404" s="9"/>
      <c r="D404" s="9"/>
      <c r="S404" s="12"/>
      <c r="T404" s="12"/>
      <c r="W404" s="12"/>
    </row>
    <row r="405" spans="1:23" s="11" customFormat="1" x14ac:dyDescent="0.25">
      <c r="A405" s="10"/>
      <c r="B405" s="9"/>
      <c r="C405" s="9"/>
      <c r="D405" s="9"/>
      <c r="S405" s="12"/>
      <c r="T405" s="12"/>
      <c r="W405" s="12"/>
    </row>
    <row r="406" spans="1:23" s="11" customFormat="1" x14ac:dyDescent="0.25">
      <c r="A406" s="10"/>
      <c r="B406" s="9"/>
      <c r="C406" s="9"/>
      <c r="D406" s="9"/>
      <c r="S406" s="12"/>
      <c r="T406" s="12"/>
      <c r="W406" s="12"/>
    </row>
    <row r="407" spans="1:23" s="11" customFormat="1" x14ac:dyDescent="0.25">
      <c r="A407" s="10"/>
      <c r="B407" s="9"/>
      <c r="C407" s="9"/>
      <c r="D407" s="9"/>
      <c r="S407" s="12"/>
      <c r="T407" s="12"/>
      <c r="W407" s="12"/>
    </row>
    <row r="408" spans="1:23" s="11" customFormat="1" x14ac:dyDescent="0.25">
      <c r="A408" s="10"/>
      <c r="B408" s="9"/>
      <c r="C408" s="9"/>
      <c r="D408" s="9"/>
      <c r="S408" s="12"/>
      <c r="T408" s="12"/>
      <c r="W408" s="12"/>
    </row>
    <row r="409" spans="1:23" s="11" customFormat="1" x14ac:dyDescent="0.25">
      <c r="A409" s="10"/>
      <c r="B409" s="9"/>
      <c r="C409" s="9"/>
      <c r="D409" s="9"/>
      <c r="S409" s="12"/>
      <c r="T409" s="12"/>
      <c r="W409" s="12"/>
    </row>
    <row r="410" spans="1:23" s="11" customFormat="1" x14ac:dyDescent="0.25">
      <c r="A410" s="10"/>
      <c r="B410" s="9"/>
      <c r="C410" s="9"/>
      <c r="D410" s="9"/>
      <c r="S410" s="12"/>
      <c r="T410" s="12"/>
      <c r="W410" s="12"/>
    </row>
    <row r="411" spans="1:23" s="11" customFormat="1" x14ac:dyDescent="0.25">
      <c r="A411" s="10"/>
      <c r="B411" s="9"/>
      <c r="C411" s="9"/>
      <c r="D411" s="9"/>
      <c r="S411" s="12"/>
      <c r="T411" s="12"/>
      <c r="W411" s="12"/>
    </row>
    <row r="412" spans="1:23" s="11" customFormat="1" x14ac:dyDescent="0.25">
      <c r="A412" s="10"/>
      <c r="B412" s="9"/>
      <c r="C412" s="9"/>
      <c r="D412" s="9"/>
      <c r="S412" s="12"/>
      <c r="T412" s="12"/>
      <c r="W412" s="12"/>
    </row>
    <row r="413" spans="1:23" s="11" customFormat="1" x14ac:dyDescent="0.25">
      <c r="A413" s="10"/>
      <c r="B413" s="9"/>
      <c r="C413" s="9"/>
      <c r="D413" s="9"/>
      <c r="S413" s="12"/>
      <c r="T413" s="12"/>
      <c r="W413" s="12"/>
    </row>
    <row r="414" spans="1:23" s="11" customFormat="1" x14ac:dyDescent="0.25">
      <c r="A414" s="10"/>
      <c r="B414" s="9"/>
      <c r="C414" s="9"/>
      <c r="D414" s="9"/>
      <c r="S414" s="12"/>
      <c r="T414" s="12"/>
      <c r="W414" s="12"/>
    </row>
    <row r="415" spans="1:23" s="11" customFormat="1" x14ac:dyDescent="0.25">
      <c r="A415" s="10"/>
      <c r="B415" s="9"/>
      <c r="C415" s="9"/>
      <c r="D415" s="9"/>
      <c r="S415" s="12"/>
      <c r="T415" s="12"/>
      <c r="W415" s="12"/>
    </row>
    <row r="416" spans="1:23" s="11" customFormat="1" x14ac:dyDescent="0.25">
      <c r="A416" s="10"/>
      <c r="B416" s="9"/>
      <c r="C416" s="9"/>
      <c r="D416" s="9"/>
      <c r="S416" s="12"/>
      <c r="T416" s="12"/>
      <c r="W416" s="12"/>
    </row>
    <row r="417" spans="1:23" s="11" customFormat="1" x14ac:dyDescent="0.25">
      <c r="A417" s="10"/>
      <c r="B417" s="9"/>
      <c r="C417" s="9"/>
      <c r="D417" s="9"/>
      <c r="S417" s="12"/>
      <c r="T417" s="12"/>
      <c r="W417" s="12"/>
    </row>
    <row r="418" spans="1:23" s="11" customFormat="1" x14ac:dyDescent="0.25">
      <c r="A418" s="10"/>
      <c r="B418" s="9"/>
      <c r="C418" s="9"/>
      <c r="D418" s="9"/>
      <c r="S418" s="12"/>
      <c r="T418" s="12"/>
      <c r="W418" s="12"/>
    </row>
    <row r="419" spans="1:23" s="11" customFormat="1" x14ac:dyDescent="0.25">
      <c r="A419" s="10"/>
      <c r="B419" s="9"/>
      <c r="C419" s="9"/>
      <c r="D419" s="9"/>
      <c r="S419" s="12"/>
      <c r="T419" s="12"/>
      <c r="W419" s="12"/>
    </row>
    <row r="420" spans="1:23" s="11" customFormat="1" x14ac:dyDescent="0.25">
      <c r="A420" s="10"/>
      <c r="B420" s="9"/>
      <c r="C420" s="9"/>
      <c r="D420" s="9"/>
      <c r="S420" s="12"/>
      <c r="T420" s="12"/>
      <c r="W420" s="12"/>
    </row>
    <row r="421" spans="1:23" s="11" customFormat="1" x14ac:dyDescent="0.25">
      <c r="A421" s="10"/>
      <c r="B421" s="9"/>
      <c r="C421" s="9"/>
      <c r="D421" s="9"/>
      <c r="S421" s="12"/>
      <c r="T421" s="12"/>
      <c r="W421" s="12"/>
    </row>
    <row r="422" spans="1:23" s="11" customFormat="1" x14ac:dyDescent="0.25">
      <c r="A422" s="10"/>
      <c r="B422" s="9"/>
      <c r="C422" s="9"/>
      <c r="D422" s="9"/>
      <c r="S422" s="12"/>
      <c r="T422" s="12"/>
      <c r="W422" s="12"/>
    </row>
    <row r="423" spans="1:23" s="11" customFormat="1" x14ac:dyDescent="0.25">
      <c r="A423" s="10"/>
      <c r="B423" s="9"/>
      <c r="C423" s="9"/>
      <c r="D423" s="9"/>
      <c r="S423" s="12"/>
      <c r="T423" s="12"/>
      <c r="W423" s="12"/>
    </row>
    <row r="424" spans="1:23" s="11" customFormat="1" x14ac:dyDescent="0.25">
      <c r="A424" s="10"/>
      <c r="B424" s="9"/>
      <c r="C424" s="9"/>
      <c r="D424" s="9"/>
      <c r="S424" s="12"/>
      <c r="T424" s="12"/>
      <c r="W424" s="12"/>
    </row>
    <row r="425" spans="1:23" s="11" customFormat="1" x14ac:dyDescent="0.25">
      <c r="A425" s="10"/>
      <c r="B425" s="9"/>
      <c r="C425" s="9"/>
      <c r="D425" s="9"/>
      <c r="S425" s="12"/>
      <c r="T425" s="12"/>
      <c r="W425" s="12"/>
    </row>
    <row r="426" spans="1:23" s="11" customFormat="1" x14ac:dyDescent="0.25">
      <c r="A426" s="10"/>
      <c r="B426" s="9"/>
      <c r="C426" s="9"/>
      <c r="D426" s="9"/>
      <c r="S426" s="12"/>
      <c r="T426" s="12"/>
      <c r="W426" s="12"/>
    </row>
    <row r="427" spans="1:23" s="11" customFormat="1" x14ac:dyDescent="0.25">
      <c r="A427" s="10"/>
      <c r="B427" s="9"/>
      <c r="C427" s="9"/>
      <c r="D427" s="9"/>
      <c r="S427" s="12"/>
      <c r="T427" s="12"/>
      <c r="W427" s="12"/>
    </row>
    <row r="428" spans="1:23" s="11" customFormat="1" x14ac:dyDescent="0.25">
      <c r="A428" s="10"/>
      <c r="B428" s="9"/>
      <c r="C428" s="9"/>
      <c r="D428" s="9"/>
      <c r="S428" s="12"/>
      <c r="T428" s="12"/>
      <c r="W428" s="12"/>
    </row>
    <row r="429" spans="1:23" s="11" customFormat="1" x14ac:dyDescent="0.25">
      <c r="A429" s="10"/>
      <c r="B429" s="9"/>
      <c r="C429" s="9"/>
      <c r="D429" s="9"/>
      <c r="S429" s="12"/>
      <c r="T429" s="12"/>
      <c r="W429" s="12"/>
    </row>
    <row r="430" spans="1:23" s="11" customFormat="1" x14ac:dyDescent="0.25">
      <c r="A430" s="10"/>
      <c r="B430" s="9"/>
      <c r="C430" s="9"/>
      <c r="D430" s="9"/>
      <c r="S430" s="12"/>
      <c r="T430" s="12"/>
      <c r="W430" s="12"/>
    </row>
    <row r="431" spans="1:23" s="11" customFormat="1" x14ac:dyDescent="0.25">
      <c r="A431" s="10"/>
      <c r="B431" s="9"/>
      <c r="C431" s="9"/>
      <c r="D431" s="9"/>
      <c r="S431" s="12"/>
      <c r="T431" s="12"/>
      <c r="W431" s="12"/>
    </row>
    <row r="432" spans="1:23" s="11" customFormat="1" x14ac:dyDescent="0.25">
      <c r="A432" s="10"/>
      <c r="B432" s="9"/>
      <c r="C432" s="9"/>
      <c r="D432" s="9"/>
      <c r="S432" s="12"/>
      <c r="T432" s="12"/>
      <c r="W432" s="12"/>
    </row>
    <row r="433" spans="1:23" s="11" customFormat="1" x14ac:dyDescent="0.25">
      <c r="A433" s="10"/>
      <c r="B433" s="9"/>
      <c r="C433" s="9"/>
      <c r="D433" s="9"/>
      <c r="S433" s="12"/>
      <c r="T433" s="12"/>
      <c r="W433" s="12"/>
    </row>
    <row r="434" spans="1:23" s="11" customFormat="1" x14ac:dyDescent="0.25">
      <c r="A434" s="10"/>
      <c r="B434" s="9"/>
      <c r="C434" s="9"/>
      <c r="D434" s="9"/>
      <c r="S434" s="12"/>
      <c r="T434" s="12"/>
      <c r="W434" s="12"/>
    </row>
    <row r="435" spans="1:23" s="11" customFormat="1" x14ac:dyDescent="0.25">
      <c r="A435" s="10"/>
      <c r="B435" s="9"/>
      <c r="C435" s="9"/>
      <c r="D435" s="9"/>
      <c r="S435" s="12"/>
      <c r="T435" s="12"/>
      <c r="W435" s="12"/>
    </row>
    <row r="436" spans="1:23" s="11" customFormat="1" x14ac:dyDescent="0.25">
      <c r="A436" s="10"/>
      <c r="B436" s="9"/>
      <c r="C436" s="9"/>
      <c r="D436" s="9"/>
      <c r="S436" s="12"/>
      <c r="T436" s="12"/>
      <c r="W436" s="12"/>
    </row>
    <row r="437" spans="1:23" s="11" customFormat="1" x14ac:dyDescent="0.25">
      <c r="A437" s="10"/>
      <c r="B437" s="9"/>
      <c r="C437" s="9"/>
      <c r="D437" s="9"/>
      <c r="S437" s="12"/>
      <c r="T437" s="12"/>
      <c r="W437" s="12"/>
    </row>
    <row r="438" spans="1:23" s="11" customFormat="1" x14ac:dyDescent="0.25">
      <c r="A438" s="10"/>
      <c r="B438" s="9"/>
      <c r="C438" s="9"/>
      <c r="D438" s="9"/>
      <c r="S438" s="12"/>
      <c r="T438" s="12"/>
      <c r="W438" s="12"/>
    </row>
    <row r="439" spans="1:23" s="11" customFormat="1" x14ac:dyDescent="0.25">
      <c r="A439" s="10"/>
      <c r="B439" s="9"/>
      <c r="C439" s="9"/>
      <c r="D439" s="9"/>
      <c r="S439" s="12"/>
      <c r="T439" s="12"/>
      <c r="W439" s="12"/>
    </row>
    <row r="440" spans="1:23" s="11" customFormat="1" x14ac:dyDescent="0.25">
      <c r="A440" s="10"/>
      <c r="B440" s="9"/>
      <c r="C440" s="9"/>
      <c r="D440" s="9"/>
      <c r="S440" s="12"/>
      <c r="T440" s="12"/>
      <c r="W440" s="12"/>
    </row>
    <row r="441" spans="1:23" s="11" customFormat="1" x14ac:dyDescent="0.25">
      <c r="A441" s="10"/>
      <c r="B441" s="9"/>
      <c r="C441" s="9"/>
      <c r="D441" s="9"/>
      <c r="S441" s="12"/>
      <c r="T441" s="12"/>
      <c r="W441" s="12"/>
    </row>
    <row r="442" spans="1:23" s="11" customFormat="1" x14ac:dyDescent="0.25">
      <c r="A442" s="10"/>
      <c r="B442" s="9"/>
      <c r="C442" s="9"/>
      <c r="D442" s="9"/>
      <c r="S442" s="12"/>
      <c r="T442" s="12"/>
      <c r="W442" s="12"/>
    </row>
    <row r="443" spans="1:23" s="11" customFormat="1" x14ac:dyDescent="0.25">
      <c r="A443" s="10"/>
      <c r="B443" s="9"/>
      <c r="C443" s="9"/>
      <c r="D443" s="9"/>
      <c r="S443" s="12"/>
      <c r="T443" s="12"/>
      <c r="W443" s="12"/>
    </row>
    <row r="444" spans="1:23" s="11" customFormat="1" x14ac:dyDescent="0.25">
      <c r="A444" s="10"/>
      <c r="B444" s="9"/>
      <c r="C444" s="9"/>
      <c r="D444" s="9"/>
      <c r="S444" s="12"/>
      <c r="T444" s="12"/>
      <c r="W444" s="12"/>
    </row>
    <row r="445" spans="1:23" s="11" customFormat="1" x14ac:dyDescent="0.25">
      <c r="A445" s="10"/>
      <c r="B445" s="9"/>
      <c r="C445" s="9"/>
      <c r="D445" s="9"/>
      <c r="S445" s="12"/>
      <c r="T445" s="12"/>
      <c r="W445" s="12"/>
    </row>
    <row r="446" spans="1:23" s="11" customFormat="1" x14ac:dyDescent="0.25">
      <c r="A446" s="10"/>
      <c r="B446" s="9"/>
      <c r="C446" s="9"/>
      <c r="D446" s="9"/>
      <c r="S446" s="12"/>
      <c r="T446" s="12"/>
      <c r="W446" s="12"/>
    </row>
    <row r="447" spans="1:23" s="11" customFormat="1" x14ac:dyDescent="0.25">
      <c r="A447" s="10"/>
      <c r="B447" s="9"/>
      <c r="C447" s="9"/>
      <c r="D447" s="9"/>
      <c r="S447" s="12"/>
      <c r="T447" s="12"/>
      <c r="W447" s="12"/>
    </row>
    <row r="448" spans="1:23" s="11" customFormat="1" x14ac:dyDescent="0.25">
      <c r="A448" s="10"/>
      <c r="B448" s="9"/>
      <c r="C448" s="9"/>
      <c r="D448" s="9"/>
      <c r="S448" s="12"/>
      <c r="T448" s="12"/>
      <c r="W448" s="12"/>
    </row>
    <row r="449" spans="1:23" s="11" customFormat="1" x14ac:dyDescent="0.25">
      <c r="A449" s="10"/>
      <c r="B449" s="9"/>
      <c r="C449" s="9"/>
      <c r="D449" s="9"/>
      <c r="S449" s="12"/>
      <c r="T449" s="12"/>
      <c r="W449" s="12"/>
    </row>
    <row r="450" spans="1:23" s="11" customFormat="1" x14ac:dyDescent="0.25">
      <c r="A450" s="10"/>
      <c r="B450" s="9"/>
      <c r="C450" s="9"/>
      <c r="D450" s="9"/>
      <c r="S450" s="12"/>
      <c r="T450" s="12"/>
      <c r="W450" s="12"/>
    </row>
    <row r="451" spans="1:23" s="11" customFormat="1" x14ac:dyDescent="0.25">
      <c r="A451" s="10"/>
      <c r="B451" s="9"/>
      <c r="C451" s="9"/>
      <c r="D451" s="9"/>
      <c r="S451" s="12"/>
      <c r="T451" s="12"/>
      <c r="W451" s="12"/>
    </row>
    <row r="452" spans="1:23" s="11" customFormat="1" x14ac:dyDescent="0.25">
      <c r="A452" s="10"/>
      <c r="B452" s="9"/>
      <c r="C452" s="9"/>
      <c r="D452" s="9"/>
      <c r="S452" s="12"/>
      <c r="T452" s="12"/>
      <c r="W452" s="12"/>
    </row>
    <row r="453" spans="1:23" s="11" customFormat="1" x14ac:dyDescent="0.25">
      <c r="A453" s="10"/>
      <c r="B453" s="9"/>
      <c r="C453" s="9"/>
      <c r="D453" s="9"/>
      <c r="S453" s="12"/>
      <c r="T453" s="12"/>
      <c r="W453" s="12"/>
    </row>
    <row r="454" spans="1:23" s="11" customFormat="1" x14ac:dyDescent="0.25">
      <c r="A454" s="10"/>
      <c r="B454" s="9"/>
      <c r="C454" s="9"/>
      <c r="D454" s="9"/>
      <c r="S454" s="12"/>
      <c r="T454" s="12"/>
      <c r="W454" s="12"/>
    </row>
    <row r="455" spans="1:23" s="11" customFormat="1" x14ac:dyDescent="0.25">
      <c r="A455" s="10"/>
      <c r="B455" s="9"/>
      <c r="C455" s="9"/>
      <c r="D455" s="9"/>
      <c r="S455" s="12"/>
      <c r="T455" s="12"/>
      <c r="W455" s="12"/>
    </row>
    <row r="456" spans="1:23" s="11" customFormat="1" x14ac:dyDescent="0.25">
      <c r="A456" s="10"/>
      <c r="B456" s="9"/>
      <c r="C456" s="9"/>
      <c r="D456" s="9"/>
      <c r="S456" s="12"/>
      <c r="T456" s="12"/>
      <c r="W456" s="12"/>
    </row>
    <row r="457" spans="1:23" s="11" customFormat="1" x14ac:dyDescent="0.25">
      <c r="A457" s="10"/>
      <c r="B457" s="9"/>
      <c r="C457" s="9"/>
      <c r="D457" s="9"/>
      <c r="S457" s="12"/>
      <c r="T457" s="12"/>
      <c r="W457" s="12"/>
    </row>
    <row r="458" spans="1:23" s="11" customFormat="1" x14ac:dyDescent="0.25">
      <c r="A458" s="10"/>
      <c r="B458" s="9"/>
      <c r="C458" s="9"/>
      <c r="D458" s="9"/>
      <c r="S458" s="12"/>
      <c r="T458" s="12"/>
      <c r="W458" s="12"/>
    </row>
    <row r="459" spans="1:23" s="11" customFormat="1" x14ac:dyDescent="0.25">
      <c r="A459" s="10"/>
      <c r="B459" s="9"/>
      <c r="C459" s="9"/>
      <c r="D459" s="9"/>
      <c r="S459" s="12"/>
      <c r="T459" s="12"/>
      <c r="W459" s="12"/>
    </row>
    <row r="460" spans="1:23" s="11" customFormat="1" x14ac:dyDescent="0.25">
      <c r="A460" s="10"/>
      <c r="B460" s="9"/>
      <c r="C460" s="9"/>
      <c r="D460" s="9"/>
      <c r="S460" s="12"/>
      <c r="T460" s="12"/>
      <c r="W460" s="12"/>
    </row>
    <row r="461" spans="1:23" s="11" customFormat="1" x14ac:dyDescent="0.25">
      <c r="A461" s="10"/>
      <c r="B461" s="9"/>
      <c r="C461" s="9"/>
      <c r="D461" s="9"/>
      <c r="S461" s="12"/>
      <c r="T461" s="12"/>
      <c r="W461" s="12"/>
    </row>
    <row r="462" spans="1:23" s="11" customFormat="1" x14ac:dyDescent="0.25">
      <c r="A462" s="10"/>
      <c r="B462" s="9"/>
      <c r="C462" s="9"/>
      <c r="D462" s="9"/>
      <c r="S462" s="12"/>
      <c r="T462" s="12"/>
      <c r="W462" s="12"/>
    </row>
    <row r="463" spans="1:23" s="11" customFormat="1" x14ac:dyDescent="0.25">
      <c r="A463" s="10"/>
      <c r="B463" s="9"/>
      <c r="C463" s="9"/>
      <c r="D463" s="9"/>
      <c r="S463" s="12"/>
      <c r="T463" s="12"/>
      <c r="W463" s="12"/>
    </row>
    <row r="464" spans="1:23" s="11" customFormat="1" x14ac:dyDescent="0.25">
      <c r="A464" s="10"/>
      <c r="B464" s="9"/>
      <c r="C464" s="9"/>
      <c r="D464" s="9"/>
      <c r="S464" s="12"/>
      <c r="T464" s="12"/>
      <c r="W464" s="12"/>
    </row>
    <row r="465" spans="1:23" s="11" customFormat="1" x14ac:dyDescent="0.25">
      <c r="A465" s="10"/>
      <c r="B465" s="9"/>
      <c r="C465" s="9"/>
      <c r="D465" s="9"/>
      <c r="S465" s="12"/>
      <c r="T465" s="12"/>
      <c r="W465" s="12"/>
    </row>
    <row r="466" spans="1:23" s="11" customFormat="1" x14ac:dyDescent="0.25">
      <c r="A466" s="10"/>
      <c r="B466" s="9"/>
      <c r="C466" s="9"/>
      <c r="D466" s="9"/>
      <c r="S466" s="12"/>
      <c r="T466" s="12"/>
      <c r="W466" s="12"/>
    </row>
    <row r="467" spans="1:23" s="11" customFormat="1" x14ac:dyDescent="0.25">
      <c r="A467" s="10"/>
      <c r="B467" s="9"/>
      <c r="C467" s="9"/>
      <c r="D467" s="9"/>
      <c r="S467" s="12"/>
      <c r="T467" s="12"/>
      <c r="W467" s="12"/>
    </row>
    <row r="468" spans="1:23" s="11" customFormat="1" x14ac:dyDescent="0.25">
      <c r="A468" s="10"/>
      <c r="B468" s="9"/>
      <c r="C468" s="9"/>
      <c r="D468" s="9"/>
      <c r="S468" s="12"/>
      <c r="T468" s="12"/>
      <c r="W468" s="12"/>
    </row>
    <row r="469" spans="1:23" s="11" customFormat="1" x14ac:dyDescent="0.25">
      <c r="A469" s="10"/>
      <c r="B469" s="9"/>
      <c r="C469" s="9"/>
      <c r="D469" s="9"/>
      <c r="S469" s="12"/>
      <c r="T469" s="12"/>
      <c r="W469" s="12"/>
    </row>
    <row r="470" spans="1:23" s="11" customFormat="1" x14ac:dyDescent="0.25">
      <c r="A470" s="10"/>
      <c r="B470" s="9"/>
      <c r="C470" s="9"/>
      <c r="D470" s="9"/>
      <c r="S470" s="12"/>
      <c r="T470" s="12"/>
      <c r="W470" s="12"/>
    </row>
    <row r="471" spans="1:23" s="11" customFormat="1" x14ac:dyDescent="0.25">
      <c r="A471" s="10"/>
      <c r="B471" s="9"/>
      <c r="C471" s="9"/>
      <c r="D471" s="9"/>
      <c r="S471" s="12"/>
      <c r="T471" s="12"/>
      <c r="W471" s="12"/>
    </row>
    <row r="472" spans="1:23" s="11" customFormat="1" x14ac:dyDescent="0.25">
      <c r="A472" s="10"/>
      <c r="B472" s="9"/>
      <c r="C472" s="9"/>
      <c r="D472" s="9"/>
      <c r="S472" s="12"/>
      <c r="T472" s="12"/>
      <c r="W472" s="12"/>
    </row>
    <row r="473" spans="1:23" s="11" customFormat="1" x14ac:dyDescent="0.25">
      <c r="A473" s="10"/>
      <c r="B473" s="9"/>
      <c r="C473" s="9"/>
      <c r="D473" s="9"/>
      <c r="S473" s="12"/>
      <c r="T473" s="12"/>
      <c r="W473" s="12"/>
    </row>
    <row r="474" spans="1:23" s="11" customFormat="1" x14ac:dyDescent="0.25">
      <c r="A474" s="10"/>
      <c r="B474" s="9"/>
      <c r="C474" s="9"/>
      <c r="D474" s="9"/>
      <c r="S474" s="12"/>
      <c r="T474" s="12"/>
      <c r="W474" s="12"/>
    </row>
    <row r="475" spans="1:23" s="11" customFormat="1" x14ac:dyDescent="0.25">
      <c r="A475" s="10"/>
      <c r="B475" s="9"/>
      <c r="C475" s="9"/>
      <c r="D475" s="9"/>
      <c r="S475" s="12"/>
      <c r="T475" s="12"/>
      <c r="W475" s="12"/>
    </row>
    <row r="476" spans="1:23" s="11" customFormat="1" x14ac:dyDescent="0.25">
      <c r="A476" s="10"/>
      <c r="B476" s="9"/>
      <c r="C476" s="9"/>
      <c r="D476" s="9"/>
      <c r="S476" s="12"/>
      <c r="T476" s="12"/>
      <c r="W476" s="12"/>
    </row>
    <row r="477" spans="1:23" s="11" customFormat="1" x14ac:dyDescent="0.25">
      <c r="A477" s="10"/>
      <c r="B477" s="9"/>
      <c r="C477" s="9"/>
      <c r="D477" s="9"/>
      <c r="S477" s="12"/>
      <c r="T477" s="12"/>
      <c r="W477" s="12"/>
    </row>
    <row r="478" spans="1:23" s="11" customFormat="1" x14ac:dyDescent="0.25">
      <c r="A478" s="10"/>
      <c r="B478" s="9"/>
      <c r="C478" s="9"/>
      <c r="D478" s="9"/>
      <c r="S478" s="12"/>
      <c r="T478" s="12"/>
      <c r="W478" s="12"/>
    </row>
    <row r="479" spans="1:23" s="11" customFormat="1" x14ac:dyDescent="0.25">
      <c r="A479" s="10"/>
      <c r="B479" s="9"/>
      <c r="C479" s="9"/>
      <c r="D479" s="9"/>
      <c r="S479" s="12"/>
      <c r="T479" s="12"/>
      <c r="W479" s="12"/>
    </row>
    <row r="480" spans="1:23" s="11" customFormat="1" x14ac:dyDescent="0.25">
      <c r="A480" s="10"/>
      <c r="B480" s="9"/>
      <c r="C480" s="9"/>
      <c r="D480" s="9"/>
      <c r="S480" s="12"/>
      <c r="T480" s="12"/>
      <c r="W480" s="12"/>
    </row>
    <row r="481" spans="1:23" s="11" customFormat="1" x14ac:dyDescent="0.25">
      <c r="A481" s="10"/>
      <c r="B481" s="9"/>
      <c r="C481" s="9"/>
      <c r="D481" s="9"/>
      <c r="S481" s="12"/>
      <c r="T481" s="12"/>
      <c r="W481" s="12"/>
    </row>
    <row r="482" spans="1:23" s="11" customFormat="1" x14ac:dyDescent="0.25">
      <c r="A482" s="10"/>
      <c r="B482" s="9"/>
      <c r="C482" s="9"/>
      <c r="D482" s="9"/>
      <c r="S482" s="12"/>
      <c r="T482" s="12"/>
      <c r="W482" s="12"/>
    </row>
    <row r="483" spans="1:23" s="11" customFormat="1" x14ac:dyDescent="0.25">
      <c r="A483" s="10"/>
      <c r="B483" s="9"/>
      <c r="C483" s="9"/>
      <c r="D483" s="9"/>
      <c r="S483" s="12"/>
      <c r="T483" s="12"/>
      <c r="W483" s="12"/>
    </row>
    <row r="484" spans="1:23" s="11" customFormat="1" x14ac:dyDescent="0.25">
      <c r="A484" s="10"/>
      <c r="B484" s="9"/>
      <c r="C484" s="9"/>
      <c r="D484" s="9"/>
      <c r="S484" s="12"/>
      <c r="T484" s="12"/>
      <c r="W484" s="12"/>
    </row>
    <row r="485" spans="1:23" s="11" customFormat="1" x14ac:dyDescent="0.25">
      <c r="A485" s="10"/>
      <c r="B485" s="9"/>
      <c r="C485" s="9"/>
      <c r="D485" s="9"/>
      <c r="S485" s="12"/>
      <c r="T485" s="12"/>
      <c r="W485" s="12"/>
    </row>
    <row r="486" spans="1:23" s="11" customFormat="1" x14ac:dyDescent="0.25">
      <c r="A486" s="10"/>
      <c r="B486" s="9"/>
      <c r="C486" s="9"/>
      <c r="D486" s="9"/>
      <c r="S486" s="12"/>
      <c r="T486" s="12"/>
      <c r="W486" s="12"/>
    </row>
    <row r="487" spans="1:23" s="11" customFormat="1" x14ac:dyDescent="0.25">
      <c r="A487" s="10"/>
      <c r="B487" s="9"/>
      <c r="C487" s="9"/>
      <c r="D487" s="9"/>
      <c r="S487" s="12"/>
      <c r="T487" s="12"/>
      <c r="W487" s="12"/>
    </row>
    <row r="488" spans="1:23" s="11" customFormat="1" x14ac:dyDescent="0.25">
      <c r="A488" s="10"/>
      <c r="B488" s="9"/>
      <c r="C488" s="9"/>
      <c r="D488" s="9"/>
      <c r="S488" s="12"/>
      <c r="T488" s="12"/>
      <c r="W488" s="12"/>
    </row>
    <row r="489" spans="1:23" s="11" customFormat="1" x14ac:dyDescent="0.25">
      <c r="A489" s="10"/>
      <c r="B489" s="9"/>
      <c r="C489" s="9"/>
      <c r="D489" s="9"/>
      <c r="S489" s="12"/>
      <c r="T489" s="12"/>
      <c r="W489" s="12"/>
    </row>
    <row r="490" spans="1:23" s="11" customFormat="1" x14ac:dyDescent="0.25">
      <c r="A490" s="10"/>
      <c r="B490" s="9"/>
      <c r="C490" s="9"/>
      <c r="D490" s="9"/>
      <c r="S490" s="12"/>
      <c r="T490" s="12"/>
      <c r="W490" s="12"/>
    </row>
    <row r="491" spans="1:23" s="11" customFormat="1" x14ac:dyDescent="0.25">
      <c r="A491" s="10"/>
      <c r="B491" s="9"/>
      <c r="C491" s="9"/>
      <c r="D491" s="9"/>
      <c r="S491" s="12"/>
      <c r="T491" s="12"/>
      <c r="W491" s="12"/>
    </row>
    <row r="492" spans="1:23" s="11" customFormat="1" x14ac:dyDescent="0.25">
      <c r="A492" s="10"/>
      <c r="B492" s="9"/>
      <c r="C492" s="9"/>
      <c r="D492" s="9"/>
      <c r="S492" s="12"/>
      <c r="T492" s="12"/>
      <c r="W492" s="12"/>
    </row>
    <row r="493" spans="1:23" s="11" customFormat="1" x14ac:dyDescent="0.25">
      <c r="A493" s="10"/>
      <c r="B493" s="9"/>
      <c r="C493" s="9"/>
      <c r="D493" s="9"/>
      <c r="S493" s="12"/>
      <c r="T493" s="12"/>
      <c r="W493" s="12"/>
    </row>
    <row r="494" spans="1:23" s="11" customFormat="1" x14ac:dyDescent="0.25">
      <c r="A494" s="10"/>
      <c r="B494" s="9"/>
      <c r="C494" s="9"/>
      <c r="D494" s="9"/>
      <c r="S494" s="12"/>
      <c r="T494" s="12"/>
      <c r="W494" s="12"/>
    </row>
    <row r="495" spans="1:23" s="11" customFormat="1" x14ac:dyDescent="0.25">
      <c r="A495" s="10"/>
      <c r="B495" s="9"/>
      <c r="C495" s="9"/>
      <c r="D495" s="9"/>
      <c r="S495" s="12"/>
      <c r="T495" s="12"/>
      <c r="W495" s="12"/>
    </row>
    <row r="496" spans="1:23" s="11" customFormat="1" x14ac:dyDescent="0.25">
      <c r="A496" s="10"/>
      <c r="B496" s="9"/>
      <c r="C496" s="9"/>
      <c r="D496" s="9"/>
      <c r="S496" s="12"/>
      <c r="T496" s="12"/>
      <c r="W496" s="12"/>
    </row>
    <row r="497" spans="1:23" s="11" customFormat="1" x14ac:dyDescent="0.25">
      <c r="A497" s="10"/>
      <c r="B497" s="9"/>
      <c r="C497" s="9"/>
      <c r="D497" s="9"/>
      <c r="S497" s="12"/>
      <c r="T497" s="12"/>
      <c r="W497" s="12"/>
    </row>
    <row r="498" spans="1:23" s="11" customFormat="1" x14ac:dyDescent="0.25">
      <c r="A498" s="10"/>
      <c r="B498" s="9"/>
      <c r="C498" s="9"/>
      <c r="D498" s="9"/>
      <c r="S498" s="12"/>
      <c r="T498" s="12"/>
      <c r="W498" s="12"/>
    </row>
    <row r="499" spans="1:23" s="11" customFormat="1" x14ac:dyDescent="0.25">
      <c r="A499" s="10"/>
      <c r="B499" s="9"/>
      <c r="C499" s="9"/>
      <c r="D499" s="9"/>
      <c r="S499" s="12"/>
      <c r="T499" s="12"/>
      <c r="W499" s="12"/>
    </row>
    <row r="500" spans="1:23" s="11" customFormat="1" x14ac:dyDescent="0.25">
      <c r="A500" s="10"/>
      <c r="B500" s="9"/>
      <c r="C500" s="9"/>
      <c r="D500" s="9"/>
      <c r="S500" s="12"/>
      <c r="T500" s="12"/>
      <c r="W500" s="12"/>
    </row>
    <row r="501" spans="1:23" s="11" customFormat="1" x14ac:dyDescent="0.25">
      <c r="A501" s="10"/>
      <c r="B501" s="9"/>
      <c r="C501" s="9"/>
      <c r="D501" s="9"/>
      <c r="S501" s="12"/>
      <c r="T501" s="12"/>
      <c r="W501" s="12"/>
    </row>
    <row r="502" spans="1:23" s="11" customFormat="1" x14ac:dyDescent="0.25">
      <c r="A502" s="10"/>
      <c r="B502" s="9"/>
      <c r="C502" s="9"/>
      <c r="D502" s="9"/>
      <c r="S502" s="12"/>
      <c r="T502" s="12"/>
      <c r="W502" s="12"/>
    </row>
    <row r="503" spans="1:23" s="11" customFormat="1" x14ac:dyDescent="0.25">
      <c r="A503" s="10"/>
      <c r="B503" s="9"/>
      <c r="C503" s="9"/>
      <c r="D503" s="9"/>
      <c r="S503" s="12"/>
      <c r="T503" s="12"/>
      <c r="W503" s="12"/>
    </row>
    <row r="504" spans="1:23" s="11" customFormat="1" x14ac:dyDescent="0.25">
      <c r="A504" s="10"/>
      <c r="B504" s="9"/>
      <c r="C504" s="9"/>
      <c r="D504" s="9"/>
      <c r="S504" s="12"/>
      <c r="T504" s="12"/>
      <c r="W504" s="12"/>
    </row>
    <row r="505" spans="1:23" s="11" customFormat="1" x14ac:dyDescent="0.25">
      <c r="A505" s="10"/>
      <c r="B505" s="9"/>
      <c r="C505" s="9"/>
      <c r="D505" s="9"/>
      <c r="S505" s="12"/>
      <c r="T505" s="12"/>
      <c r="W505" s="12"/>
    </row>
    <row r="506" spans="1:23" s="11" customFormat="1" x14ac:dyDescent="0.25">
      <c r="A506" s="10"/>
      <c r="B506" s="9"/>
      <c r="C506" s="9"/>
      <c r="D506" s="9"/>
      <c r="S506" s="12"/>
      <c r="T506" s="12"/>
      <c r="W506" s="12"/>
    </row>
    <row r="507" spans="1:23" s="11" customFormat="1" x14ac:dyDescent="0.25">
      <c r="A507" s="10"/>
      <c r="B507" s="9"/>
      <c r="C507" s="9"/>
      <c r="D507" s="9"/>
      <c r="S507" s="12"/>
      <c r="T507" s="12"/>
      <c r="W507" s="12"/>
    </row>
    <row r="508" spans="1:23" s="11" customFormat="1" x14ac:dyDescent="0.25">
      <c r="A508" s="10"/>
      <c r="B508" s="9"/>
      <c r="C508" s="9"/>
      <c r="D508" s="9"/>
      <c r="S508" s="12"/>
      <c r="T508" s="12"/>
      <c r="W508" s="12"/>
    </row>
    <row r="509" spans="1:23" s="11" customFormat="1" x14ac:dyDescent="0.25">
      <c r="A509" s="10"/>
      <c r="B509" s="9"/>
      <c r="C509" s="9"/>
      <c r="D509" s="9"/>
      <c r="S509" s="12"/>
      <c r="T509" s="12"/>
      <c r="W509" s="12"/>
    </row>
    <row r="510" spans="1:23" s="11" customFormat="1" x14ac:dyDescent="0.25">
      <c r="A510" s="10"/>
      <c r="B510" s="9"/>
      <c r="C510" s="9"/>
      <c r="D510" s="9"/>
      <c r="S510" s="12"/>
      <c r="T510" s="12"/>
      <c r="W510" s="12"/>
    </row>
    <row r="511" spans="1:23" s="11" customFormat="1" x14ac:dyDescent="0.25">
      <c r="A511" s="10"/>
      <c r="B511" s="9"/>
      <c r="C511" s="9"/>
      <c r="D511" s="9"/>
      <c r="S511" s="12"/>
      <c r="T511" s="12"/>
      <c r="W511" s="12"/>
    </row>
    <row r="512" spans="1:23" s="11" customFormat="1" x14ac:dyDescent="0.25">
      <c r="A512" s="10"/>
      <c r="B512" s="9"/>
      <c r="C512" s="9"/>
      <c r="D512" s="9"/>
      <c r="S512" s="12"/>
      <c r="T512" s="12"/>
      <c r="W512" s="12"/>
    </row>
    <row r="513" spans="1:23" s="11" customFormat="1" x14ac:dyDescent="0.25">
      <c r="A513" s="10"/>
      <c r="B513" s="9"/>
      <c r="C513" s="9"/>
      <c r="D513" s="9"/>
      <c r="S513" s="12"/>
      <c r="T513" s="12"/>
      <c r="W513" s="12"/>
    </row>
    <row r="514" spans="1:23" s="11" customFormat="1" x14ac:dyDescent="0.25">
      <c r="A514" s="10"/>
      <c r="B514" s="9"/>
      <c r="C514" s="9"/>
      <c r="D514" s="9"/>
      <c r="S514" s="12"/>
      <c r="T514" s="12"/>
      <c r="W514" s="12"/>
    </row>
    <row r="515" spans="1:23" s="11" customFormat="1" x14ac:dyDescent="0.25">
      <c r="A515" s="10"/>
      <c r="B515" s="9"/>
      <c r="C515" s="9"/>
      <c r="D515" s="9"/>
      <c r="S515" s="12"/>
      <c r="T515" s="12"/>
      <c r="W515" s="12"/>
    </row>
    <row r="516" spans="1:23" s="11" customFormat="1" x14ac:dyDescent="0.25">
      <c r="A516" s="10"/>
      <c r="B516" s="9"/>
      <c r="C516" s="9"/>
      <c r="D516" s="9"/>
      <c r="S516" s="12"/>
      <c r="T516" s="12"/>
      <c r="W516" s="12"/>
    </row>
    <row r="517" spans="1:23" s="11" customFormat="1" x14ac:dyDescent="0.25">
      <c r="A517" s="10"/>
      <c r="B517" s="9"/>
      <c r="C517" s="9"/>
      <c r="D517" s="9"/>
      <c r="S517" s="12"/>
      <c r="T517" s="12"/>
      <c r="W517" s="12"/>
    </row>
    <row r="518" spans="1:23" s="11" customFormat="1" x14ac:dyDescent="0.25">
      <c r="A518" s="10"/>
      <c r="B518" s="9"/>
      <c r="C518" s="9"/>
      <c r="D518" s="9"/>
      <c r="S518" s="12"/>
      <c r="T518" s="12"/>
      <c r="W518" s="12"/>
    </row>
    <row r="519" spans="1:23" s="11" customFormat="1" x14ac:dyDescent="0.25">
      <c r="A519" s="10"/>
      <c r="B519" s="9"/>
      <c r="C519" s="9"/>
      <c r="D519" s="9"/>
      <c r="S519" s="12"/>
      <c r="T519" s="12"/>
      <c r="W519" s="12"/>
    </row>
    <row r="520" spans="1:23" s="11" customFormat="1" x14ac:dyDescent="0.25">
      <c r="A520" s="10"/>
      <c r="B520" s="9"/>
      <c r="C520" s="9"/>
      <c r="D520" s="9"/>
      <c r="S520" s="12"/>
      <c r="T520" s="12"/>
      <c r="W520" s="12"/>
    </row>
    <row r="521" spans="1:23" s="11" customFormat="1" x14ac:dyDescent="0.25">
      <c r="A521" s="10"/>
      <c r="B521" s="9"/>
      <c r="C521" s="9"/>
      <c r="D521" s="9"/>
      <c r="S521" s="12"/>
      <c r="T521" s="12"/>
      <c r="W521" s="12"/>
    </row>
    <row r="522" spans="1:23" s="11" customFormat="1" x14ac:dyDescent="0.25">
      <c r="A522" s="10"/>
      <c r="B522" s="9"/>
      <c r="C522" s="9"/>
      <c r="D522" s="9"/>
      <c r="S522" s="12"/>
      <c r="T522" s="12"/>
      <c r="W522" s="12"/>
    </row>
    <row r="523" spans="1:23" s="11" customFormat="1" x14ac:dyDescent="0.25">
      <c r="A523" s="10"/>
      <c r="B523" s="9"/>
      <c r="C523" s="9"/>
      <c r="D523" s="9"/>
      <c r="S523" s="12"/>
      <c r="T523" s="12"/>
      <c r="W523" s="12"/>
    </row>
    <row r="524" spans="1:23" s="11" customFormat="1" x14ac:dyDescent="0.25">
      <c r="A524" s="10"/>
      <c r="B524" s="9"/>
      <c r="C524" s="9"/>
      <c r="D524" s="9"/>
      <c r="S524" s="12"/>
      <c r="T524" s="12"/>
      <c r="W524" s="12"/>
    </row>
    <row r="525" spans="1:23" s="11" customFormat="1" x14ac:dyDescent="0.25">
      <c r="A525" s="10"/>
      <c r="B525" s="9"/>
      <c r="C525" s="9"/>
      <c r="D525" s="9"/>
      <c r="S525" s="12"/>
      <c r="T525" s="12"/>
      <c r="W525" s="12"/>
    </row>
    <row r="526" spans="1:23" s="11" customFormat="1" x14ac:dyDescent="0.25">
      <c r="A526" s="10"/>
      <c r="B526" s="9"/>
      <c r="C526" s="9"/>
      <c r="D526" s="9"/>
      <c r="S526" s="12"/>
      <c r="T526" s="12"/>
      <c r="W526" s="12"/>
    </row>
    <row r="527" spans="1:23" s="11" customFormat="1" x14ac:dyDescent="0.25">
      <c r="A527" s="10"/>
      <c r="B527" s="9"/>
      <c r="C527" s="9"/>
      <c r="D527" s="9"/>
      <c r="S527" s="12"/>
      <c r="T527" s="12"/>
      <c r="W527" s="12"/>
    </row>
    <row r="528" spans="1:23" s="11" customFormat="1" x14ac:dyDescent="0.25">
      <c r="A528" s="10"/>
      <c r="B528" s="9"/>
      <c r="C528" s="9"/>
      <c r="D528" s="9"/>
      <c r="S528" s="12"/>
      <c r="T528" s="12"/>
      <c r="W528" s="12"/>
    </row>
    <row r="529" spans="1:23" s="11" customFormat="1" x14ac:dyDescent="0.25">
      <c r="A529" s="10"/>
      <c r="B529" s="9"/>
      <c r="C529" s="9"/>
      <c r="D529" s="9"/>
      <c r="S529" s="12"/>
      <c r="T529" s="12"/>
      <c r="W529" s="12"/>
    </row>
    <row r="530" spans="1:23" s="11" customFormat="1" x14ac:dyDescent="0.25">
      <c r="A530" s="10"/>
      <c r="B530" s="9"/>
      <c r="C530" s="9"/>
      <c r="D530" s="9"/>
      <c r="S530" s="12"/>
      <c r="T530" s="12"/>
      <c r="W530" s="12"/>
    </row>
    <row r="531" spans="1:23" s="11" customFormat="1" x14ac:dyDescent="0.25">
      <c r="A531" s="10"/>
      <c r="B531" s="9"/>
      <c r="C531" s="9"/>
      <c r="D531" s="9"/>
      <c r="S531" s="12"/>
      <c r="T531" s="12"/>
      <c r="W531" s="12"/>
    </row>
    <row r="532" spans="1:23" s="11" customFormat="1" x14ac:dyDescent="0.25">
      <c r="A532" s="10"/>
      <c r="B532" s="9"/>
      <c r="C532" s="9"/>
      <c r="D532" s="9"/>
      <c r="S532" s="12"/>
      <c r="T532" s="12"/>
      <c r="W532" s="12"/>
    </row>
    <row r="533" spans="1:23" s="11" customFormat="1" x14ac:dyDescent="0.25">
      <c r="A533" s="10"/>
      <c r="B533" s="9"/>
      <c r="C533" s="9"/>
      <c r="D533" s="9"/>
      <c r="S533" s="12"/>
      <c r="T533" s="12"/>
      <c r="W533" s="12"/>
    </row>
    <row r="534" spans="1:23" s="11" customFormat="1" x14ac:dyDescent="0.25">
      <c r="A534" s="10"/>
      <c r="B534" s="9"/>
      <c r="C534" s="9"/>
      <c r="D534" s="9"/>
      <c r="S534" s="12"/>
      <c r="T534" s="12"/>
      <c r="W534" s="12"/>
    </row>
    <row r="535" spans="1:23" s="11" customFormat="1" x14ac:dyDescent="0.25">
      <c r="A535" s="10"/>
      <c r="B535" s="9"/>
      <c r="C535" s="9"/>
      <c r="D535" s="9"/>
      <c r="S535" s="12"/>
      <c r="T535" s="12"/>
      <c r="W535" s="12"/>
    </row>
    <row r="536" spans="1:23" s="11" customFormat="1" x14ac:dyDescent="0.25">
      <c r="A536" s="10"/>
      <c r="B536" s="9"/>
      <c r="C536" s="9"/>
      <c r="D536" s="9"/>
      <c r="S536" s="12"/>
      <c r="T536" s="12"/>
      <c r="W536" s="12"/>
    </row>
    <row r="537" spans="1:23" s="11" customFormat="1" x14ac:dyDescent="0.25">
      <c r="A537" s="10"/>
      <c r="B537" s="9"/>
      <c r="C537" s="9"/>
      <c r="D537" s="9"/>
      <c r="S537" s="12"/>
      <c r="T537" s="12"/>
      <c r="W537" s="12"/>
    </row>
    <row r="538" spans="1:23" s="11" customFormat="1" x14ac:dyDescent="0.25">
      <c r="A538" s="10"/>
      <c r="B538" s="9"/>
      <c r="C538" s="9"/>
      <c r="D538" s="9"/>
      <c r="S538" s="12"/>
      <c r="T538" s="12"/>
      <c r="W538" s="12"/>
    </row>
    <row r="539" spans="1:23" s="11" customFormat="1" x14ac:dyDescent="0.25">
      <c r="A539" s="10"/>
      <c r="B539" s="9"/>
      <c r="C539" s="9"/>
      <c r="D539" s="9"/>
      <c r="S539" s="12"/>
      <c r="T539" s="12"/>
      <c r="W539" s="12"/>
    </row>
    <row r="540" spans="1:23" s="11" customFormat="1" x14ac:dyDescent="0.25">
      <c r="A540" s="10"/>
      <c r="B540" s="9"/>
      <c r="C540" s="9"/>
      <c r="D540" s="9"/>
      <c r="S540" s="12"/>
      <c r="T540" s="12"/>
      <c r="W540" s="12"/>
    </row>
    <row r="541" spans="1:23" s="11" customFormat="1" x14ac:dyDescent="0.25">
      <c r="A541" s="10"/>
      <c r="B541" s="9"/>
      <c r="C541" s="9"/>
      <c r="D541" s="9"/>
      <c r="S541" s="12"/>
      <c r="T541" s="12"/>
      <c r="W541" s="12"/>
    </row>
    <row r="542" spans="1:23" s="11" customFormat="1" x14ac:dyDescent="0.25">
      <c r="A542" s="10"/>
      <c r="B542" s="9"/>
      <c r="C542" s="9"/>
      <c r="D542" s="9"/>
      <c r="S542" s="12"/>
      <c r="T542" s="12"/>
      <c r="W542" s="12"/>
    </row>
    <row r="543" spans="1:23" s="11" customFormat="1" x14ac:dyDescent="0.25">
      <c r="A543" s="10"/>
      <c r="B543" s="9"/>
      <c r="C543" s="9"/>
      <c r="D543" s="9"/>
      <c r="S543" s="12"/>
      <c r="T543" s="12"/>
      <c r="W543" s="12"/>
    </row>
    <row r="544" spans="1:23" s="11" customFormat="1" x14ac:dyDescent="0.25">
      <c r="A544" s="10"/>
      <c r="B544" s="9"/>
      <c r="C544" s="9"/>
      <c r="D544" s="9"/>
      <c r="S544" s="12"/>
      <c r="T544" s="12"/>
      <c r="W544" s="12"/>
    </row>
    <row r="545" spans="1:23" s="11" customFormat="1" x14ac:dyDescent="0.25">
      <c r="A545" s="10"/>
      <c r="B545" s="9"/>
      <c r="C545" s="9"/>
      <c r="D545" s="9"/>
      <c r="S545" s="12"/>
      <c r="T545" s="12"/>
      <c r="W545" s="12"/>
    </row>
    <row r="546" spans="1:23" s="11" customFormat="1" x14ac:dyDescent="0.25">
      <c r="A546" s="10"/>
      <c r="B546" s="9"/>
      <c r="C546" s="9"/>
      <c r="D546" s="9"/>
      <c r="S546" s="12"/>
      <c r="T546" s="12"/>
      <c r="W546" s="12"/>
    </row>
    <row r="547" spans="1:23" s="11" customFormat="1" x14ac:dyDescent="0.25">
      <c r="A547" s="10"/>
      <c r="B547" s="9"/>
      <c r="C547" s="9"/>
      <c r="D547" s="9"/>
      <c r="S547" s="12"/>
      <c r="T547" s="12"/>
      <c r="W547" s="12"/>
    </row>
    <row r="548" spans="1:23" s="11" customFormat="1" x14ac:dyDescent="0.25">
      <c r="A548" s="10"/>
      <c r="B548" s="9"/>
      <c r="C548" s="9"/>
      <c r="D548" s="9"/>
      <c r="S548" s="12"/>
      <c r="T548" s="12"/>
      <c r="W548" s="12"/>
    </row>
    <row r="549" spans="1:23" s="11" customFormat="1" x14ac:dyDescent="0.25">
      <c r="A549" s="10"/>
      <c r="B549" s="9"/>
      <c r="C549" s="9"/>
      <c r="D549" s="9"/>
      <c r="S549" s="12"/>
      <c r="T549" s="12"/>
      <c r="W549" s="12"/>
    </row>
    <row r="550" spans="1:23" s="11" customFormat="1" x14ac:dyDescent="0.25">
      <c r="A550" s="10"/>
      <c r="B550" s="9"/>
      <c r="C550" s="9"/>
      <c r="D550" s="9"/>
      <c r="S550" s="12"/>
      <c r="T550" s="12"/>
      <c r="W550" s="12"/>
    </row>
    <row r="551" spans="1:23" s="11" customFormat="1" x14ac:dyDescent="0.25">
      <c r="A551" s="10"/>
      <c r="B551" s="9"/>
      <c r="C551" s="9"/>
      <c r="D551" s="9"/>
      <c r="S551" s="12"/>
      <c r="T551" s="12"/>
      <c r="W551" s="12"/>
    </row>
    <row r="552" spans="1:23" s="11" customFormat="1" x14ac:dyDescent="0.25">
      <c r="A552" s="10"/>
      <c r="B552" s="9"/>
      <c r="C552" s="9"/>
      <c r="D552" s="9"/>
      <c r="S552" s="12"/>
      <c r="T552" s="12"/>
      <c r="W552" s="12"/>
    </row>
    <row r="553" spans="1:23" s="11" customFormat="1" x14ac:dyDescent="0.25">
      <c r="A553" s="10"/>
      <c r="B553" s="9"/>
      <c r="C553" s="9"/>
      <c r="D553" s="9"/>
      <c r="S553" s="12"/>
      <c r="T553" s="12"/>
      <c r="W553" s="12"/>
    </row>
    <row r="554" spans="1:23" s="11" customFormat="1" x14ac:dyDescent="0.25">
      <c r="A554" s="10"/>
      <c r="B554" s="9"/>
      <c r="C554" s="9"/>
      <c r="D554" s="9"/>
      <c r="S554" s="12"/>
      <c r="T554" s="12"/>
      <c r="W554" s="12"/>
    </row>
    <row r="555" spans="1:23" s="11" customFormat="1" x14ac:dyDescent="0.25">
      <c r="A555" s="10"/>
      <c r="B555" s="9"/>
      <c r="C555" s="9"/>
      <c r="D555" s="9"/>
      <c r="S555" s="12"/>
      <c r="T555" s="12"/>
      <c r="W555" s="12"/>
    </row>
    <row r="556" spans="1:23" s="11" customFormat="1" x14ac:dyDescent="0.25">
      <c r="A556" s="10"/>
      <c r="B556" s="9"/>
      <c r="C556" s="9"/>
      <c r="D556" s="9"/>
      <c r="S556" s="12"/>
      <c r="T556" s="12"/>
      <c r="W556" s="12"/>
    </row>
    <row r="557" spans="1:23" s="11" customFormat="1" x14ac:dyDescent="0.25">
      <c r="A557" s="10"/>
      <c r="B557" s="9"/>
      <c r="C557" s="9"/>
      <c r="D557" s="9"/>
      <c r="S557" s="12"/>
      <c r="T557" s="12"/>
      <c r="W557" s="12"/>
    </row>
    <row r="558" spans="1:23" s="11" customFormat="1" x14ac:dyDescent="0.25">
      <c r="A558" s="10"/>
      <c r="B558" s="9"/>
      <c r="C558" s="9"/>
      <c r="D558" s="9"/>
      <c r="S558" s="12"/>
      <c r="T558" s="12"/>
      <c r="W558" s="12"/>
    </row>
    <row r="559" spans="1:23" s="11" customFormat="1" x14ac:dyDescent="0.25">
      <c r="A559" s="10"/>
      <c r="B559" s="9"/>
      <c r="C559" s="9"/>
      <c r="D559" s="9"/>
      <c r="S559" s="12"/>
      <c r="T559" s="12"/>
      <c r="W559" s="12"/>
    </row>
    <row r="560" spans="1:23" s="11" customFormat="1" x14ac:dyDescent="0.25">
      <c r="A560" s="10"/>
      <c r="B560" s="9"/>
      <c r="C560" s="9"/>
      <c r="D560" s="9"/>
      <c r="S560" s="12"/>
      <c r="T560" s="12"/>
      <c r="W560" s="12"/>
    </row>
    <row r="561" spans="1:23" s="11" customFormat="1" x14ac:dyDescent="0.25">
      <c r="A561" s="10"/>
      <c r="B561" s="9"/>
      <c r="C561" s="9"/>
      <c r="D561" s="9"/>
      <c r="S561" s="12"/>
      <c r="T561" s="12"/>
      <c r="W561" s="12"/>
    </row>
    <row r="562" spans="1:23" s="11" customFormat="1" x14ac:dyDescent="0.25">
      <c r="A562" s="10"/>
      <c r="B562" s="9"/>
      <c r="C562" s="9"/>
      <c r="D562" s="9"/>
      <c r="S562" s="12"/>
      <c r="T562" s="12"/>
      <c r="W562" s="12"/>
    </row>
    <row r="563" spans="1:23" s="11" customFormat="1" x14ac:dyDescent="0.25">
      <c r="A563" s="10"/>
      <c r="B563" s="9"/>
      <c r="C563" s="9"/>
      <c r="D563" s="9"/>
      <c r="S563" s="12"/>
      <c r="T563" s="12"/>
      <c r="W563" s="12"/>
    </row>
    <row r="564" spans="1:23" s="11" customFormat="1" x14ac:dyDescent="0.25">
      <c r="A564" s="10"/>
      <c r="B564" s="9"/>
      <c r="C564" s="9"/>
      <c r="D564" s="9"/>
      <c r="S564" s="12"/>
      <c r="T564" s="12"/>
      <c r="W564" s="12"/>
    </row>
    <row r="565" spans="1:23" s="11" customFormat="1" x14ac:dyDescent="0.25">
      <c r="A565" s="10"/>
      <c r="B565" s="9"/>
      <c r="C565" s="9"/>
      <c r="D565" s="9"/>
      <c r="S565" s="12"/>
      <c r="T565" s="12"/>
      <c r="W565" s="12"/>
    </row>
    <row r="566" spans="1:23" s="11" customFormat="1" x14ac:dyDescent="0.25">
      <c r="A566" s="10"/>
      <c r="B566" s="9"/>
      <c r="C566" s="9"/>
      <c r="D566" s="9"/>
      <c r="S566" s="12"/>
      <c r="T566" s="12"/>
      <c r="W566" s="12"/>
    </row>
    <row r="567" spans="1:23" s="11" customFormat="1" x14ac:dyDescent="0.25">
      <c r="A567" s="10"/>
      <c r="B567" s="9"/>
      <c r="C567" s="9"/>
      <c r="D567" s="9"/>
      <c r="S567" s="12"/>
      <c r="T567" s="12"/>
      <c r="W567" s="12"/>
    </row>
    <row r="568" spans="1:23" s="11" customFormat="1" x14ac:dyDescent="0.25">
      <c r="A568" s="10"/>
      <c r="B568" s="9"/>
      <c r="C568" s="9"/>
      <c r="D568" s="9"/>
      <c r="S568" s="12"/>
      <c r="T568" s="12"/>
      <c r="W568" s="12"/>
    </row>
    <row r="569" spans="1:23" s="11" customFormat="1" x14ac:dyDescent="0.25">
      <c r="A569" s="10"/>
      <c r="B569" s="9"/>
      <c r="C569" s="9"/>
      <c r="D569" s="9"/>
      <c r="S569" s="12"/>
      <c r="T569" s="12"/>
      <c r="W569" s="12"/>
    </row>
    <row r="570" spans="1:23" s="11" customFormat="1" x14ac:dyDescent="0.25">
      <c r="A570" s="10"/>
      <c r="B570" s="9"/>
      <c r="C570" s="9"/>
      <c r="D570" s="9"/>
      <c r="S570" s="12"/>
      <c r="T570" s="12"/>
      <c r="W570" s="12"/>
    </row>
    <row r="571" spans="1:23" s="11" customFormat="1" x14ac:dyDescent="0.25">
      <c r="A571" s="10"/>
      <c r="B571" s="9"/>
      <c r="C571" s="9"/>
      <c r="D571" s="9"/>
      <c r="S571" s="12"/>
      <c r="T571" s="12"/>
      <c r="W571" s="12"/>
    </row>
    <row r="572" spans="1:23" s="11" customFormat="1" x14ac:dyDescent="0.25">
      <c r="A572" s="10"/>
      <c r="B572" s="9"/>
      <c r="C572" s="9"/>
      <c r="D572" s="9"/>
      <c r="S572" s="12"/>
      <c r="T572" s="12"/>
      <c r="W572" s="12"/>
    </row>
    <row r="573" spans="1:23" s="11" customFormat="1" x14ac:dyDescent="0.25">
      <c r="A573" s="10"/>
      <c r="B573" s="9"/>
      <c r="C573" s="9"/>
      <c r="D573" s="9"/>
      <c r="S573" s="12"/>
      <c r="T573" s="12"/>
      <c r="W573" s="12"/>
    </row>
    <row r="574" spans="1:23" s="11" customFormat="1" x14ac:dyDescent="0.25">
      <c r="A574" s="10"/>
      <c r="B574" s="9"/>
      <c r="C574" s="9"/>
      <c r="D574" s="9"/>
      <c r="S574" s="12"/>
      <c r="T574" s="12"/>
      <c r="W574" s="12"/>
    </row>
    <row r="575" spans="1:23" s="11" customFormat="1" x14ac:dyDescent="0.25">
      <c r="A575" s="10"/>
      <c r="B575" s="9"/>
      <c r="C575" s="9"/>
      <c r="D575" s="9"/>
      <c r="S575" s="12"/>
      <c r="T575" s="12"/>
      <c r="W575" s="12"/>
    </row>
    <row r="576" spans="1:23" s="11" customFormat="1" x14ac:dyDescent="0.25">
      <c r="A576" s="10"/>
      <c r="B576" s="9"/>
      <c r="C576" s="9"/>
      <c r="D576" s="9"/>
      <c r="S576" s="12"/>
      <c r="T576" s="12"/>
      <c r="W576" s="12"/>
    </row>
    <row r="577" spans="1:23" s="11" customFormat="1" x14ac:dyDescent="0.25">
      <c r="A577" s="10"/>
      <c r="B577" s="9"/>
      <c r="C577" s="9"/>
      <c r="D577" s="9"/>
      <c r="S577" s="12"/>
      <c r="T577" s="12"/>
      <c r="W577" s="12"/>
    </row>
    <row r="578" spans="1:23" s="11" customFormat="1" x14ac:dyDescent="0.25">
      <c r="A578" s="10"/>
      <c r="B578" s="9"/>
      <c r="C578" s="9"/>
      <c r="D578" s="9"/>
      <c r="S578" s="12"/>
      <c r="T578" s="12"/>
      <c r="W578" s="12"/>
    </row>
    <row r="579" spans="1:23" s="11" customFormat="1" x14ac:dyDescent="0.25">
      <c r="A579" s="10"/>
      <c r="B579" s="9"/>
      <c r="C579" s="9"/>
      <c r="D579" s="9"/>
      <c r="S579" s="12"/>
      <c r="T579" s="12"/>
      <c r="W579" s="12"/>
    </row>
    <row r="580" spans="1:23" s="11" customFormat="1" x14ac:dyDescent="0.25">
      <c r="A580" s="10"/>
      <c r="B580" s="9"/>
      <c r="C580" s="9"/>
      <c r="D580" s="9"/>
      <c r="S580" s="12"/>
      <c r="T580" s="12"/>
      <c r="W580" s="12"/>
    </row>
    <row r="581" spans="1:23" s="11" customFormat="1" x14ac:dyDescent="0.25">
      <c r="A581" s="10"/>
      <c r="B581" s="9"/>
      <c r="C581" s="9"/>
      <c r="D581" s="9"/>
      <c r="S581" s="12"/>
      <c r="T581" s="12"/>
      <c r="W581" s="12"/>
    </row>
    <row r="582" spans="1:23" s="11" customFormat="1" x14ac:dyDescent="0.25">
      <c r="A582" s="10"/>
      <c r="B582" s="9"/>
      <c r="C582" s="9"/>
      <c r="D582" s="9"/>
      <c r="S582" s="12"/>
      <c r="T582" s="12"/>
      <c r="W582" s="12"/>
    </row>
    <row r="583" spans="1:23" s="11" customFormat="1" x14ac:dyDescent="0.25">
      <c r="A583" s="10"/>
      <c r="B583" s="9"/>
      <c r="C583" s="9"/>
      <c r="D583" s="9"/>
      <c r="S583" s="12"/>
      <c r="T583" s="12"/>
      <c r="W583" s="12"/>
    </row>
    <row r="584" spans="1:23" s="11" customFormat="1" x14ac:dyDescent="0.25">
      <c r="A584" s="10"/>
      <c r="B584" s="9"/>
      <c r="C584" s="9"/>
      <c r="D584" s="9"/>
      <c r="S584" s="12"/>
      <c r="T584" s="12"/>
      <c r="W584" s="12"/>
    </row>
    <row r="585" spans="1:23" s="11" customFormat="1" x14ac:dyDescent="0.25">
      <c r="A585" s="10"/>
      <c r="B585" s="9"/>
      <c r="C585" s="9"/>
      <c r="D585" s="9"/>
      <c r="S585" s="12"/>
      <c r="T585" s="12"/>
      <c r="W585" s="12"/>
    </row>
    <row r="586" spans="1:23" s="11" customFormat="1" x14ac:dyDescent="0.25">
      <c r="A586" s="10"/>
      <c r="B586" s="9"/>
      <c r="C586" s="9"/>
      <c r="D586" s="9"/>
      <c r="S586" s="12"/>
      <c r="T586" s="12"/>
      <c r="W586" s="12"/>
    </row>
    <row r="587" spans="1:23" s="11" customFormat="1" x14ac:dyDescent="0.25">
      <c r="A587" s="10"/>
      <c r="B587" s="9"/>
      <c r="C587" s="9"/>
      <c r="D587" s="9"/>
      <c r="S587" s="12"/>
      <c r="T587" s="12"/>
      <c r="W587" s="12"/>
    </row>
    <row r="588" spans="1:23" s="11" customFormat="1" x14ac:dyDescent="0.25">
      <c r="A588" s="10"/>
      <c r="B588" s="9"/>
      <c r="C588" s="9"/>
      <c r="D588" s="9"/>
      <c r="S588" s="12"/>
      <c r="T588" s="12"/>
      <c r="W588" s="12"/>
    </row>
    <row r="589" spans="1:23" s="11" customFormat="1" x14ac:dyDescent="0.25">
      <c r="A589" s="10"/>
      <c r="B589" s="9"/>
      <c r="C589" s="9"/>
      <c r="D589" s="9"/>
      <c r="S589" s="12"/>
      <c r="T589" s="12"/>
      <c r="W589" s="12"/>
    </row>
    <row r="590" spans="1:23" s="11" customFormat="1" x14ac:dyDescent="0.25">
      <c r="A590" s="10"/>
      <c r="B590" s="9"/>
      <c r="C590" s="9"/>
      <c r="D590" s="9"/>
      <c r="S590" s="12"/>
      <c r="T590" s="12"/>
      <c r="W590" s="12"/>
    </row>
    <row r="591" spans="1:23" s="11" customFormat="1" x14ac:dyDescent="0.25">
      <c r="A591" s="10"/>
      <c r="B591" s="9"/>
      <c r="C591" s="9"/>
      <c r="D591" s="9"/>
      <c r="S591" s="12"/>
      <c r="T591" s="12"/>
      <c r="W591" s="12"/>
    </row>
    <row r="592" spans="1:23" s="11" customFormat="1" x14ac:dyDescent="0.25">
      <c r="A592" s="10"/>
      <c r="B592" s="9"/>
      <c r="C592" s="9"/>
      <c r="D592" s="9"/>
      <c r="S592" s="12"/>
      <c r="T592" s="12"/>
      <c r="W592" s="12"/>
    </row>
    <row r="593" spans="1:23" s="11" customFormat="1" x14ac:dyDescent="0.25">
      <c r="A593" s="10"/>
      <c r="B593" s="9"/>
      <c r="C593" s="9"/>
      <c r="D593" s="9"/>
      <c r="S593" s="12"/>
      <c r="T593" s="12"/>
      <c r="W593" s="12"/>
    </row>
    <row r="594" spans="1:23" s="11" customFormat="1" x14ac:dyDescent="0.25">
      <c r="A594" s="10"/>
      <c r="B594" s="9"/>
      <c r="C594" s="9"/>
      <c r="D594" s="9"/>
      <c r="S594" s="12"/>
      <c r="T594" s="12"/>
      <c r="W594" s="12"/>
    </row>
    <row r="595" spans="1:23" s="11" customFormat="1" x14ac:dyDescent="0.25">
      <c r="A595" s="10"/>
      <c r="B595" s="9"/>
      <c r="C595" s="9"/>
      <c r="D595" s="9"/>
      <c r="S595" s="12"/>
      <c r="T595" s="12"/>
      <c r="W595" s="12"/>
    </row>
    <row r="596" spans="1:23" s="11" customFormat="1" x14ac:dyDescent="0.25">
      <c r="A596" s="10"/>
      <c r="B596" s="9"/>
      <c r="C596" s="9"/>
      <c r="D596" s="9"/>
      <c r="S596" s="12"/>
      <c r="T596" s="12"/>
      <c r="W596" s="12"/>
    </row>
    <row r="597" spans="1:23" s="11" customFormat="1" x14ac:dyDescent="0.25">
      <c r="A597" s="10"/>
      <c r="B597" s="9"/>
      <c r="C597" s="9"/>
      <c r="D597" s="9"/>
      <c r="S597" s="12"/>
      <c r="T597" s="12"/>
      <c r="W597" s="12"/>
    </row>
    <row r="598" spans="1:23" s="11" customFormat="1" x14ac:dyDescent="0.25">
      <c r="A598" s="10"/>
      <c r="B598" s="9"/>
      <c r="C598" s="9"/>
      <c r="D598" s="9"/>
      <c r="S598" s="12"/>
      <c r="T598" s="12"/>
      <c r="W598" s="12"/>
    </row>
    <row r="599" spans="1:23" s="11" customFormat="1" x14ac:dyDescent="0.25">
      <c r="A599" s="10"/>
      <c r="B599" s="9"/>
      <c r="C599" s="9"/>
      <c r="D599" s="9"/>
      <c r="S599" s="12"/>
      <c r="T599" s="12"/>
      <c r="W599" s="12"/>
    </row>
    <row r="600" spans="1:23" s="11" customFormat="1" x14ac:dyDescent="0.25">
      <c r="A600" s="10"/>
      <c r="B600" s="9"/>
      <c r="C600" s="9"/>
      <c r="D600" s="9"/>
      <c r="S600" s="12"/>
      <c r="T600" s="12"/>
      <c r="W600" s="12"/>
    </row>
    <row r="601" spans="1:23" s="11" customFormat="1" x14ac:dyDescent="0.25">
      <c r="A601" s="10"/>
      <c r="B601" s="9"/>
      <c r="C601" s="9"/>
      <c r="D601" s="9"/>
      <c r="S601" s="12"/>
      <c r="T601" s="12"/>
      <c r="W601" s="12"/>
    </row>
    <row r="602" spans="1:23" s="11" customFormat="1" x14ac:dyDescent="0.25">
      <c r="A602" s="10"/>
      <c r="B602" s="9"/>
      <c r="C602" s="9"/>
      <c r="D602" s="9"/>
      <c r="S602" s="12"/>
      <c r="T602" s="12"/>
      <c r="W602" s="12"/>
    </row>
    <row r="603" spans="1:23" s="11" customFormat="1" x14ac:dyDescent="0.25">
      <c r="A603" s="10"/>
      <c r="B603" s="9"/>
      <c r="C603" s="9"/>
      <c r="D603" s="9"/>
      <c r="S603" s="12"/>
      <c r="T603" s="12"/>
      <c r="W603" s="12"/>
    </row>
    <row r="604" spans="1:23" s="11" customFormat="1" x14ac:dyDescent="0.25">
      <c r="A604" s="10"/>
      <c r="B604" s="9"/>
      <c r="C604" s="9"/>
      <c r="D604" s="9"/>
      <c r="S604" s="12"/>
      <c r="T604" s="12"/>
      <c r="W604" s="12"/>
    </row>
    <row r="605" spans="1:23" s="11" customFormat="1" x14ac:dyDescent="0.25">
      <c r="A605" s="10"/>
      <c r="B605" s="9"/>
      <c r="C605" s="9"/>
      <c r="D605" s="9"/>
      <c r="S605" s="12"/>
      <c r="T605" s="12"/>
      <c r="W605" s="12"/>
    </row>
    <row r="606" spans="1:23" s="11" customFormat="1" x14ac:dyDescent="0.25">
      <c r="A606" s="10"/>
      <c r="B606" s="9"/>
      <c r="C606" s="9"/>
      <c r="D606" s="9"/>
      <c r="S606" s="12"/>
      <c r="T606" s="12"/>
      <c r="W606" s="12"/>
    </row>
    <row r="607" spans="1:23" s="11" customFormat="1" x14ac:dyDescent="0.25">
      <c r="A607" s="10"/>
      <c r="B607" s="9"/>
      <c r="C607" s="9"/>
      <c r="D607" s="9"/>
      <c r="S607" s="12"/>
      <c r="T607" s="12"/>
      <c r="W607" s="12"/>
    </row>
    <row r="608" spans="1:23" s="11" customFormat="1" x14ac:dyDescent="0.25">
      <c r="A608" s="10"/>
      <c r="B608" s="9"/>
      <c r="C608" s="9"/>
      <c r="D608" s="9"/>
      <c r="S608" s="12"/>
      <c r="T608" s="12"/>
      <c r="W608" s="12"/>
    </row>
    <row r="609" spans="1:23" s="11" customFormat="1" x14ac:dyDescent="0.25">
      <c r="A609" s="10"/>
      <c r="B609" s="9"/>
      <c r="C609" s="9"/>
      <c r="D609" s="9"/>
      <c r="S609" s="12"/>
      <c r="T609" s="12"/>
      <c r="W609" s="12"/>
    </row>
    <row r="610" spans="1:23" s="11" customFormat="1" x14ac:dyDescent="0.25">
      <c r="A610" s="10"/>
      <c r="B610" s="9"/>
      <c r="C610" s="9"/>
      <c r="D610" s="9"/>
      <c r="S610" s="12"/>
      <c r="T610" s="12"/>
      <c r="W610" s="12"/>
    </row>
    <row r="611" spans="1:23" s="11" customFormat="1" x14ac:dyDescent="0.25">
      <c r="A611" s="10"/>
      <c r="B611" s="9"/>
      <c r="C611" s="9"/>
      <c r="D611" s="9"/>
      <c r="S611" s="12"/>
      <c r="T611" s="12"/>
      <c r="W611" s="12"/>
    </row>
    <row r="612" spans="1:23" s="11" customFormat="1" x14ac:dyDescent="0.25">
      <c r="A612" s="10"/>
      <c r="B612" s="9"/>
      <c r="C612" s="9"/>
      <c r="D612" s="9"/>
      <c r="S612" s="12"/>
      <c r="T612" s="12"/>
      <c r="W612" s="12"/>
    </row>
  </sheetData>
  <mergeCells count="43">
    <mergeCell ref="D36:J36"/>
    <mergeCell ref="D34:D35"/>
    <mergeCell ref="D9:J9"/>
    <mergeCell ref="D10:J12"/>
    <mergeCell ref="D13:J13"/>
    <mergeCell ref="E15:F15"/>
    <mergeCell ref="G15:H15"/>
    <mergeCell ref="E16:F16"/>
    <mergeCell ref="G16:H16"/>
    <mergeCell ref="E17:F17"/>
    <mergeCell ref="G17:H17"/>
    <mergeCell ref="D23:D24"/>
    <mergeCell ref="D26:D27"/>
    <mergeCell ref="D29:D30"/>
    <mergeCell ref="D38:J38"/>
    <mergeCell ref="D39:J41"/>
    <mergeCell ref="D59:D60"/>
    <mergeCell ref="D62:J62"/>
    <mergeCell ref="D55:D56"/>
    <mergeCell ref="E55:E56"/>
    <mergeCell ref="F55:F56"/>
    <mergeCell ref="D67:D68"/>
    <mergeCell ref="D70:D71"/>
    <mergeCell ref="D85:J85"/>
    <mergeCell ref="D87:J87"/>
    <mergeCell ref="D83:J83"/>
    <mergeCell ref="I78:I79"/>
    <mergeCell ref="E134:G134"/>
    <mergeCell ref="D50:D52"/>
    <mergeCell ref="D46:D48"/>
    <mergeCell ref="D119:D120"/>
    <mergeCell ref="D42:D43"/>
    <mergeCell ref="D106:J108"/>
    <mergeCell ref="D110:D111"/>
    <mergeCell ref="D113:D114"/>
    <mergeCell ref="D116:D117"/>
    <mergeCell ref="D81:J81"/>
    <mergeCell ref="D88:J89"/>
    <mergeCell ref="D95:J96"/>
    <mergeCell ref="D99:D100"/>
    <mergeCell ref="D102:D103"/>
    <mergeCell ref="D105:J105"/>
    <mergeCell ref="D63:J65"/>
  </mergeCells>
  <pageMargins left="0.75" right="0.75" top="1" bottom="1" header="0.5" footer="0.5"/>
  <pageSetup paperSize="9" scale="81"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Dropdowns!$B$2:$B$3</xm:f>
          </x14:formula1>
          <xm:sqref>G92:G93</xm:sqref>
        </x14:dataValidation>
        <x14:dataValidation type="list" allowBlank="1" showInputMessage="1" showErrorMessage="1">
          <x14:formula1>
            <xm:f>Dropdowns!$C$2:$C$3</xm:f>
          </x14:formula1>
          <xm:sqref>F80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workbookViewId="0">
      <selection activeCell="C4" sqref="C4"/>
    </sheetView>
  </sheetViews>
  <sheetFormatPr defaultRowHeight="12.75" x14ac:dyDescent="0.2"/>
  <cols>
    <col min="1" max="1" width="11.140625" style="2" customWidth="1"/>
    <col min="2" max="16384" width="9.140625" style="2"/>
  </cols>
  <sheetData>
    <row r="1" spans="1:3" x14ac:dyDescent="0.2">
      <c r="A1" s="2" t="s">
        <v>77</v>
      </c>
      <c r="B1" s="2" t="s">
        <v>76</v>
      </c>
      <c r="C1" s="2" t="s">
        <v>75</v>
      </c>
    </row>
    <row r="2" spans="1:3" x14ac:dyDescent="0.2">
      <c r="A2" s="2" t="s">
        <v>17</v>
      </c>
      <c r="B2" s="3" t="s">
        <v>49</v>
      </c>
      <c r="C2" s="3" t="s">
        <v>45</v>
      </c>
    </row>
    <row r="3" spans="1:3" x14ac:dyDescent="0.2">
      <c r="A3" s="2" t="s">
        <v>74</v>
      </c>
      <c r="B3" s="3" t="s">
        <v>47</v>
      </c>
      <c r="C3" s="3" t="s">
        <v>44</v>
      </c>
    </row>
    <row r="4" spans="1:3" x14ac:dyDescent="0.2">
      <c r="A4" s="2" t="s">
        <v>73</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Einleitung &amp; Vorgehensweise</vt:lpstr>
      <vt:lpstr>Übung 1</vt:lpstr>
      <vt:lpstr>Lösung Übung 1</vt:lpstr>
      <vt:lpstr>Übung 2</vt:lpstr>
      <vt:lpstr>Lösung Übung 2</vt:lpstr>
      <vt:lpstr>Notizblatt</vt:lpstr>
      <vt:lpstr>Dropdowns</vt:lpstr>
      <vt:lpstr>'Lösung Übung 1'!Print_Area</vt:lpstr>
      <vt:lpstr>'Lösung Übung 2'!Print_Area</vt:lpstr>
      <vt:lpstr>'Übung 1'!Print_Area</vt:lpstr>
      <vt:lpstr>'Übung 2'!Print_Area</vt:lpstr>
    </vt:vector>
  </TitlesOfParts>
  <Company>Institut Banking &amp; Finance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Felix Schelbert</dc:creator>
  <cp:lastModifiedBy>Jovana Sipka (jsipka)</cp:lastModifiedBy>
  <dcterms:created xsi:type="dcterms:W3CDTF">2019-02-25T12:59:55Z</dcterms:created>
  <dcterms:modified xsi:type="dcterms:W3CDTF">2020-03-10T20:12:50Z</dcterms:modified>
</cp:coreProperties>
</file>