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Teaching Center\TC Team\02_Lehrveranstaltungen\Financial Economics\FS20\OLAT\Excel Übungen\"/>
    </mc:Choice>
  </mc:AlternateContent>
  <bookViews>
    <workbookView xWindow="0" yWindow="0" windowWidth="15000" windowHeight="8970" tabRatio="762"/>
  </bookViews>
  <sheets>
    <sheet name="Einleitung &amp; Vorgehensweise" sheetId="9" r:id="rId1"/>
    <sheet name="Übung 1" sheetId="20" r:id="rId2"/>
    <sheet name="Lösung 1" sheetId="15" r:id="rId3"/>
    <sheet name="Übung 2" sheetId="19" r:id="rId4"/>
    <sheet name="Lösung 2" sheetId="16" r:id="rId5"/>
    <sheet name="Übung 3" sheetId="18" r:id="rId6"/>
    <sheet name="Lösung 3" sheetId="17" r:id="rId7"/>
    <sheet name="Notizen" sheetId="8" r:id="rId8"/>
  </sheets>
  <definedNames>
    <definedName name="_xlnm.Print_Area" localSheetId="2">'Lösung 1'!$E$1:$H$8</definedName>
    <definedName name="_xlnm.Print_Area" localSheetId="4">'Lösung 2'!$E$1:$G$8</definedName>
    <definedName name="_xlnm.Print_Area" localSheetId="6">'Lösung 3'!$E$1:$G$8</definedName>
    <definedName name="_xlnm.Print_Area" localSheetId="1">'Übung 1'!$E$1:$H$8</definedName>
    <definedName name="_xlnm.Print_Area" localSheetId="3">'Übung 2'!$E$1:$G$8</definedName>
    <definedName name="_xlnm.Print_Area" localSheetId="5">'Übung 3'!$E$1:$G$8</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16" l="1"/>
  <c r="E48" i="17"/>
  <c r="E23" i="17"/>
  <c r="E25" i="17"/>
  <c r="E21" i="17"/>
  <c r="E32" i="17"/>
  <c r="F32" i="18"/>
  <c r="G32" i="18"/>
  <c r="E32" i="18"/>
  <c r="H14" i="16"/>
  <c r="F45" i="17"/>
  <c r="G45" i="17"/>
  <c r="E45" i="17"/>
  <c r="G34" i="18"/>
  <c r="F34" i="18"/>
  <c r="E34" i="18"/>
  <c r="F32" i="17"/>
  <c r="G32" i="17"/>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37" i="16"/>
  <c r="H15" i="16"/>
  <c r="H16" i="16"/>
  <c r="H17" i="16"/>
  <c r="H18" i="16"/>
  <c r="F136" i="15"/>
  <c r="G136" i="15"/>
  <c r="E136" i="15"/>
  <c r="E129" i="15"/>
  <c r="G123" i="15"/>
  <c r="F123" i="15"/>
  <c r="E12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104" i="15"/>
  <c r="J105" i="15"/>
  <c r="J106" i="15"/>
  <c r="J107" i="15"/>
  <c r="J108" i="15"/>
  <c r="J109" i="15"/>
  <c r="J110" i="15"/>
  <c r="J111" i="15"/>
  <c r="J112" i="15"/>
  <c r="J113" i="15"/>
  <c r="J114" i="15"/>
  <c r="J115" i="15"/>
  <c r="J116" i="15"/>
  <c r="J13" i="15"/>
  <c r="H14" i="15"/>
  <c r="H15" i="15"/>
  <c r="H16" i="15"/>
  <c r="H17" i="15"/>
  <c r="H18" i="15"/>
  <c r="H19" i="15"/>
  <c r="H20" i="15"/>
  <c r="H21" i="15"/>
  <c r="H22" i="15"/>
  <c r="H23" i="15"/>
  <c r="H24" i="15"/>
  <c r="H25" i="15"/>
  <c r="H26" i="15"/>
  <c r="H27" i="15"/>
  <c r="H28" i="15"/>
  <c r="H29" i="15"/>
  <c r="H30" i="15"/>
  <c r="H31" i="15"/>
  <c r="H32" i="15"/>
  <c r="H33" i="15"/>
  <c r="H34" i="15"/>
  <c r="H35" i="15"/>
  <c r="H36" i="15"/>
  <c r="H37" i="15"/>
  <c r="H38" i="15"/>
  <c r="H39" i="15"/>
  <c r="H40" i="15"/>
  <c r="H41" i="15"/>
  <c r="H42" i="15"/>
  <c r="H43" i="15"/>
  <c r="H44" i="15"/>
  <c r="H45" i="15"/>
  <c r="H46" i="15"/>
  <c r="H47" i="15"/>
  <c r="H48" i="15"/>
  <c r="H49" i="15"/>
  <c r="H50" i="15"/>
  <c r="H51" i="15"/>
  <c r="H52" i="15"/>
  <c r="H53" i="15"/>
  <c r="H54" i="15"/>
  <c r="H55" i="15"/>
  <c r="H56" i="15"/>
  <c r="H57" i="15"/>
  <c r="H58" i="15"/>
  <c r="H59" i="15"/>
  <c r="H60" i="15"/>
  <c r="H61" i="15"/>
  <c r="H62" i="15"/>
  <c r="H63" i="15"/>
  <c r="H64" i="15"/>
  <c r="H65" i="15"/>
  <c r="H66" i="15"/>
  <c r="H67" i="15"/>
  <c r="H68" i="15"/>
  <c r="H69" i="15"/>
  <c r="H70" i="15"/>
  <c r="H71" i="15"/>
  <c r="H72" i="15"/>
  <c r="H73" i="15"/>
  <c r="H74" i="15"/>
  <c r="H75" i="15"/>
  <c r="H76" i="15"/>
  <c r="H77" i="15"/>
  <c r="H78" i="15"/>
  <c r="H79" i="15"/>
  <c r="H80" i="15"/>
  <c r="H81" i="15"/>
  <c r="H82" i="15"/>
  <c r="H83" i="15"/>
  <c r="H84" i="15"/>
  <c r="H85" i="15"/>
  <c r="H86" i="15"/>
  <c r="H87" i="15"/>
  <c r="H88" i="15"/>
  <c r="H89" i="15"/>
  <c r="H90" i="15"/>
  <c r="H91" i="15"/>
  <c r="H92" i="15"/>
  <c r="H93" i="15"/>
  <c r="H94" i="15"/>
  <c r="H95" i="15"/>
  <c r="H96" i="15"/>
  <c r="H97" i="15"/>
  <c r="H98" i="15"/>
  <c r="H99" i="15"/>
  <c r="H100" i="15"/>
  <c r="H101" i="15"/>
  <c r="H102" i="15"/>
  <c r="H103" i="15"/>
  <c r="H104" i="15"/>
  <c r="H105" i="15"/>
  <c r="H106" i="15"/>
  <c r="H107" i="15"/>
  <c r="H108" i="15"/>
  <c r="H109" i="15"/>
  <c r="H110" i="15"/>
  <c r="H111" i="15"/>
  <c r="H112" i="15"/>
  <c r="H113" i="15"/>
  <c r="H114" i="15"/>
  <c r="H115" i="15"/>
  <c r="H116" i="15"/>
  <c r="H13" i="15"/>
  <c r="F14" i="15"/>
  <c r="F15" i="15"/>
  <c r="F16" i="15"/>
  <c r="F17" i="15"/>
  <c r="F18" i="15"/>
  <c r="F19" i="15"/>
  <c r="F20" i="15"/>
  <c r="F21" i="15"/>
  <c r="F22" i="15"/>
  <c r="F23" i="15"/>
  <c r="F24" i="15"/>
  <c r="F25" i="15"/>
  <c r="F26" i="15"/>
  <c r="F27" i="15"/>
  <c r="F28" i="15"/>
  <c r="F29" i="15"/>
  <c r="F30" i="15"/>
  <c r="F31" i="15"/>
  <c r="F32" i="15"/>
  <c r="F33" i="15"/>
  <c r="F34" i="15"/>
  <c r="F35" i="15"/>
  <c r="F36" i="15"/>
  <c r="F37" i="15"/>
  <c r="F38" i="15"/>
  <c r="F39" i="15"/>
  <c r="F40" i="15"/>
  <c r="F41" i="15"/>
  <c r="F42" i="15"/>
  <c r="F43" i="15"/>
  <c r="F44" i="15"/>
  <c r="F45" i="15"/>
  <c r="F46" i="15"/>
  <c r="F47" i="15"/>
  <c r="F48" i="15"/>
  <c r="F49" i="15"/>
  <c r="F50" i="15"/>
  <c r="F51" i="15"/>
  <c r="F52" i="15"/>
  <c r="F53" i="15"/>
  <c r="F54" i="15"/>
  <c r="F55" i="15"/>
  <c r="F56" i="15"/>
  <c r="F57" i="15"/>
  <c r="F58" i="15"/>
  <c r="F59" i="15"/>
  <c r="F60" i="15"/>
  <c r="F61" i="15"/>
  <c r="F62" i="15"/>
  <c r="F63" i="15"/>
  <c r="F64" i="15"/>
  <c r="F65" i="15"/>
  <c r="F66" i="15"/>
  <c r="F67" i="15"/>
  <c r="F68" i="15"/>
  <c r="F69" i="15"/>
  <c r="F70" i="15"/>
  <c r="F71" i="15"/>
  <c r="F72" i="15"/>
  <c r="F73" i="15"/>
  <c r="F74" i="15"/>
  <c r="F75" i="15"/>
  <c r="F76" i="15"/>
  <c r="F77" i="15"/>
  <c r="F78" i="15"/>
  <c r="F79" i="15"/>
  <c r="F80" i="15"/>
  <c r="F81" i="15"/>
  <c r="F82" i="15"/>
  <c r="F83" i="15"/>
  <c r="F84" i="15"/>
  <c r="F85" i="15"/>
  <c r="F86" i="15"/>
  <c r="F87" i="15"/>
  <c r="F88" i="15"/>
  <c r="F89" i="15"/>
  <c r="F90" i="15"/>
  <c r="F91" i="15"/>
  <c r="F92" i="15"/>
  <c r="F93" i="15"/>
  <c r="F94" i="15"/>
  <c r="F95" i="15"/>
  <c r="F96" i="15"/>
  <c r="F97" i="15"/>
  <c r="F98" i="15"/>
  <c r="F99" i="15"/>
  <c r="F100" i="15"/>
  <c r="F101" i="15"/>
  <c r="F102" i="15"/>
  <c r="F103" i="15"/>
  <c r="F104" i="15"/>
  <c r="F105" i="15"/>
  <c r="F106" i="15"/>
  <c r="F107" i="15"/>
  <c r="F108" i="15"/>
  <c r="F109" i="15"/>
  <c r="F110" i="15"/>
  <c r="F111" i="15"/>
  <c r="F112" i="15"/>
  <c r="F113" i="15"/>
  <c r="F114" i="15"/>
  <c r="F115" i="15"/>
  <c r="F116" i="15"/>
  <c r="F13" i="15"/>
  <c r="E34" i="17"/>
  <c r="G23" i="17"/>
  <c r="G21" i="17"/>
  <c r="G34" i="17"/>
  <c r="F23" i="17"/>
  <c r="F21" i="17"/>
  <c r="F34" i="17"/>
  <c r="H14" i="17"/>
  <c r="G14" i="17"/>
  <c r="G48" i="17"/>
  <c r="F14" i="17"/>
  <c r="F48" i="17"/>
  <c r="E14" i="17"/>
  <c r="E49" i="17"/>
  <c r="G49" i="17"/>
  <c r="F49" i="17"/>
  <c r="E50" i="17"/>
  <c r="G50" i="17"/>
  <c r="F50" i="17"/>
</calcChain>
</file>

<file path=xl/sharedStrings.xml><?xml version="1.0" encoding="utf-8"?>
<sst xmlns="http://schemas.openxmlformats.org/spreadsheetml/2006/main" count="183" uniqueCount="65">
  <si>
    <t>Hinweis:</t>
  </si>
  <si>
    <t>Einleitung:</t>
  </si>
  <si>
    <t>Aufgabe:</t>
  </si>
  <si>
    <t>Datum</t>
  </si>
  <si>
    <t>ABB</t>
  </si>
  <si>
    <t>SMI</t>
  </si>
  <si>
    <t>Vermögen</t>
  </si>
  <si>
    <t>Risikoaversion</t>
  </si>
  <si>
    <t>Berechne die Kovarianz zwischen der Rendite des letzten Investors und des Marktes sowie zwischen seiner Rendite und den Aktien.</t>
  </si>
  <si>
    <t>Bestimme nun das Beta jeder einzelnen Aktie, welches im CAPM mit heterogenem Verhalten gilt.</t>
  </si>
  <si>
    <t>Relatives Vermögen</t>
  </si>
  <si>
    <t>Beta Berechnung</t>
  </si>
  <si>
    <t>© Department of Banking and Finance</t>
  </si>
  <si>
    <t>Gegeben:</t>
  </si>
  <si>
    <t>Excel-Übung: Beta Berechnung im klassischen CAPM und unter heterogenem Verhalten</t>
  </si>
  <si>
    <r>
      <t xml:space="preserve">Bitte beachte, dass diese Übung aus insgesamt </t>
    </r>
    <r>
      <rPr>
        <b/>
        <sz val="12"/>
        <rFont val="Calibri"/>
        <family val="2"/>
      </rPr>
      <t>8 Blättern</t>
    </r>
    <r>
      <rPr>
        <sz val="12"/>
        <rFont val="Calibri"/>
        <family val="2"/>
      </rPr>
      <t xml:space="preserve"> besteht, welche du durch Anklicken im Register (unten) einzeln öffnen kannst. Die Lösung kannst du im Übungsblatt jeweils in die </t>
    </r>
    <r>
      <rPr>
        <b/>
        <sz val="12"/>
        <rFont val="Calibri"/>
        <family val="2"/>
      </rPr>
      <t>gelben Zellen</t>
    </r>
    <r>
      <rPr>
        <sz val="12"/>
        <rFont val="Calibri"/>
        <family val="2"/>
      </rPr>
      <t xml:space="preserve"> schreiben.</t>
    </r>
  </si>
  <si>
    <t>In dieser Übung lernst du, wie du bei der Berechnung des Aktienbetas mit Hilfe von vergangenen Renditen genau vorzugehen hast. Zudem lernst du die Unterschiede zwischen dem klassischen CAPM und dem CAPM mit heterogenem Verhalten kennen.</t>
  </si>
  <si>
    <t>Berechne das Beta im CAPM mit und ohne heterogenem Verhalten.</t>
  </si>
  <si>
    <t>SMI (Rendite)</t>
  </si>
  <si>
    <t>ABB (Kurs)</t>
  </si>
  <si>
    <t>ABB (Rendite)</t>
  </si>
  <si>
    <t>Credit Suisse (Kurs)</t>
  </si>
  <si>
    <t>Credit Suisse (Rendite)</t>
  </si>
  <si>
    <t>SWISS MARKET INDEX</t>
  </si>
  <si>
    <r>
      <t>Berechne zuerst anhand der Aktienkurse die</t>
    </r>
    <r>
      <rPr>
        <b/>
        <sz val="11"/>
        <rFont val="Calibri"/>
        <family val="2"/>
      </rPr>
      <t xml:space="preserve"> Renditen</t>
    </r>
    <r>
      <rPr>
        <sz val="11"/>
        <rFont val="Calibri"/>
        <family val="2"/>
      </rPr>
      <t xml:space="preserve"> der einzelnen Aktien.</t>
    </r>
  </si>
  <si>
    <t>Credit Suisse</t>
  </si>
  <si>
    <t>Berechne nun die Varianz des Marktportfolios über dem vorgegebenem Zeitraum.</t>
  </si>
  <si>
    <t>Berechne anschliessend die Kovarianz zwischen dem SMI und der jeweiligen Aktie über dem vorgegebenem Zeitraum.</t>
  </si>
  <si>
    <t>Varianz</t>
  </si>
  <si>
    <t>Kovarianz</t>
  </si>
  <si>
    <t>Berechne zuletzt das Beta der jeweiligen Akite über dem vorgegebenem Zeitraum mit Hilfe der Kovarianz-Varianz Formel (oder der Regressionsgleichung).</t>
  </si>
  <si>
    <t>Beta</t>
  </si>
  <si>
    <t>Investor 1</t>
  </si>
  <si>
    <t>Investor 2</t>
  </si>
  <si>
    <t>Investor 3</t>
  </si>
  <si>
    <t>Investor 4</t>
  </si>
  <si>
    <t>Investor 5</t>
  </si>
  <si>
    <t>Investor 6</t>
  </si>
  <si>
    <r>
      <t xml:space="preserve">Es gibt 5 Investoren mit unterschiedlichen Risikoaversionen und unterschiedlichem Vermögen. Berechne das </t>
    </r>
    <r>
      <rPr>
        <b/>
        <sz val="11"/>
        <rFont val="Calibri"/>
        <family val="2"/>
      </rPr>
      <t>relative Vermögen</t>
    </r>
    <r>
      <rPr>
        <sz val="11"/>
        <rFont val="Calibri"/>
        <family val="2"/>
      </rPr>
      <t xml:space="preserve"> dieser Investoren.</t>
    </r>
  </si>
  <si>
    <t>Rendite 
Investor 6</t>
  </si>
  <si>
    <t>Berechne die Rendite des Investors 6. Verwende hierfür die Werte aus der Übung 1.</t>
  </si>
  <si>
    <t>Aufgabe 2.1</t>
  </si>
  <si>
    <t>Aufgabe 2.2</t>
  </si>
  <si>
    <t>Aufgabe 1.1</t>
  </si>
  <si>
    <t>Aufgabe 1.2</t>
  </si>
  <si>
    <t>Aufgabe 1.3</t>
  </si>
  <si>
    <t xml:space="preserve">Wie wirkt sich das Verhalten des letzten Investors auf das Beta aus? Wähle eine Antwort aus dem Dropdown aus. </t>
  </si>
  <si>
    <t>Beta im klassischen CAPM</t>
  </si>
  <si>
    <t>Beta im CAPM mit 
heterogenem Verhalten</t>
  </si>
  <si>
    <t>steigt</t>
  </si>
  <si>
    <t>sinkt</t>
  </si>
  <si>
    <t>Aufgabe 1.4</t>
  </si>
  <si>
    <t>Berechne nun das Beta, unter der Annahme dass der letzte Investor ein Vermögen von CHF 200'000, 500'000 und 1'000'000 hat.</t>
  </si>
  <si>
    <t>Aufgabe 2.3</t>
  </si>
  <si>
    <t>Aufgabe 3.1</t>
  </si>
  <si>
    <t>Aufgabe 3.2</t>
  </si>
  <si>
    <t>Aufgabe 3.3</t>
  </si>
  <si>
    <t>Aufgabe 3.4</t>
  </si>
  <si>
    <r>
      <t xml:space="preserve">Diese Investoren verhalten sich alle gleich und konsistent mit Markowitz, weshalb sie alle ins Marktportfolio investieren. Neu gibt es einen weiteren Investor, welcher ein Vermögen von CHF 4'000'000 hat und eine Risikoaversion von 2. Dieser hat eine eigene Strategie und investiert 30% seines Vermögens in ABB, 20% in Richmont und den Rest in Credit Suisse. 
Berechne das </t>
    </r>
    <r>
      <rPr>
        <b/>
        <sz val="11"/>
        <rFont val="Calibri"/>
        <family val="2"/>
      </rPr>
      <t>relative Vermögen</t>
    </r>
    <r>
      <rPr>
        <sz val="11"/>
        <rFont val="Calibri"/>
        <family val="2"/>
      </rPr>
      <t xml:space="preserve"> des letzten Investors</t>
    </r>
  </si>
  <si>
    <t>Excel-Übung: Beta Berechnung im CAPM mit heterogenem Verhalten</t>
  </si>
  <si>
    <t>Excel-Übung: Beta Berechnung im klassischen CAPM</t>
  </si>
  <si>
    <t>Richemont (Rendite)</t>
  </si>
  <si>
    <t>Richemont (Kurs)</t>
  </si>
  <si>
    <t>Richemont</t>
  </si>
  <si>
    <t>In Übung 1 sind die Aktienkurse von ABB, Richemont und Credit Suisse sowie der Kurs des SMI gegeben. In Übung 2 sind die absoluten Vermögen der Investoren 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</si>
</sst>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quot;CHF&quot;\ * #,##0.00_ ;_ &quot;CHF&quot;\ * \-#,##0.00_ ;_ &quot;CHF&quot;\ * &quot;-&quot;??_ ;_ @_ "/>
    <numFmt numFmtId="164" formatCode="0.000000"/>
    <numFmt numFmtId="165" formatCode="0.0000"/>
    <numFmt numFmtId="166" formatCode="_ &quot;CHF&quot;\ * #,##0_ ;_ &quot;CHF&quot;\ * \-#,##0_ ;_ &quot;CHF&quot;\ * &quot;-&quot;??_ ;_ @_ "/>
    <numFmt numFmtId="167" formatCode="0.0000000"/>
    <numFmt numFmtId="168" formatCode="0.00000000"/>
  </numFmts>
  <fonts count="15" x14ac:knownFonts="1">
    <font>
      <sz val="12"/>
      <color theme="1"/>
      <name val="Calibri"/>
      <family val="2"/>
      <scheme val="minor"/>
    </font>
    <font>
      <sz val="11"/>
      <name val="Arial"/>
      <family val="2"/>
    </font>
    <font>
      <sz val="10"/>
      <name val="Arial"/>
      <family val="2"/>
    </font>
    <font>
      <sz val="10"/>
      <name val="Arial"/>
    </font>
    <font>
      <sz val="11"/>
      <name val="Calibri"/>
      <family val="2"/>
    </font>
    <font>
      <sz val="16"/>
      <name val="Calibri"/>
      <family val="2"/>
    </font>
    <font>
      <b/>
      <sz val="16"/>
      <color theme="0"/>
      <name val="Calibri"/>
      <family val="2"/>
    </font>
    <font>
      <sz val="16"/>
      <color theme="0"/>
      <name val="Calibri"/>
      <family val="2"/>
    </font>
    <font>
      <b/>
      <sz val="11"/>
      <name val="Calibri"/>
      <family val="2"/>
    </font>
    <font>
      <sz val="8"/>
      <name val="Calibri"/>
      <family val="2"/>
    </font>
    <font>
      <sz val="10"/>
      <name val="Calibri"/>
      <family val="2"/>
    </font>
    <font>
      <sz val="12"/>
      <name val="Calibri"/>
      <family val="2"/>
    </font>
    <font>
      <b/>
      <sz val="12"/>
      <name val="Calibri"/>
      <family val="2"/>
    </font>
    <font>
      <sz val="12"/>
      <color rgb="FFFF0000"/>
      <name val="Calibri"/>
      <family val="2"/>
    </font>
    <font>
      <sz val="1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6600"/>
        <bgColor indexed="64"/>
      </patternFill>
    </fill>
    <fill>
      <patternFill patternType="solid">
        <fgColor rgb="FF99CCFF"/>
        <bgColor indexed="64"/>
      </patternFill>
    </fill>
    <fill>
      <patternFill patternType="solid">
        <fgColor theme="1" tint="0.249977111117893"/>
        <bgColor indexed="64"/>
      </patternFill>
    </fill>
    <fill>
      <patternFill patternType="solid">
        <fgColor rgb="FF006600"/>
        <bgColor indexed="55"/>
      </patternFill>
    </fill>
    <fill>
      <patternFill patternType="solid">
        <fgColor indexed="9"/>
        <bgColor indexed="55"/>
      </patternFill>
    </fill>
    <fill>
      <patternFill patternType="solid">
        <fgColor rgb="FFFFFF99"/>
        <bgColor indexed="64"/>
      </patternFill>
    </fill>
    <fill>
      <patternFill patternType="solid">
        <fgColor rgb="FFFFFF99"/>
        <bgColor rgb="FF000000"/>
      </patternFill>
    </fill>
    <fill>
      <patternFill patternType="solid">
        <fgColor rgb="FFD9E6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3" fillId="0" borderId="0"/>
    <xf numFmtId="0" fontId="2" fillId="0" borderId="0"/>
    <xf numFmtId="44" fontId="2" fillId="0" borderId="0" applyFont="0" applyFill="0" applyBorder="0" applyAlignment="0" applyProtection="0"/>
  </cellStyleXfs>
  <cellXfs count="135">
    <xf numFmtId="0" fontId="0" fillId="0" borderId="0" xfId="0"/>
    <xf numFmtId="0" fontId="4" fillId="0" borderId="0" xfId="1" applyFont="1" applyFill="1" applyBorder="1" applyAlignment="1" applyProtection="1">
      <alignment vertical="center"/>
      <protection hidden="1"/>
    </xf>
    <xf numFmtId="0" fontId="4" fillId="0" borderId="0" xfId="1" applyFont="1" applyAlignment="1" applyProtection="1">
      <alignment vertical="center"/>
      <protection hidden="1"/>
    </xf>
    <xf numFmtId="0" fontId="4" fillId="0" borderId="0" xfId="1" applyFont="1" applyBorder="1" applyAlignment="1" applyProtection="1">
      <alignment vertical="center"/>
      <protection hidden="1"/>
    </xf>
    <xf numFmtId="0" fontId="4" fillId="2" borderId="0" xfId="1" applyFont="1" applyFill="1" applyBorder="1" applyAlignment="1" applyProtection="1">
      <alignment vertical="center"/>
      <protection hidden="1"/>
    </xf>
    <xf numFmtId="0" fontId="4" fillId="0" borderId="0" xfId="1" applyFont="1" applyFill="1" applyAlignment="1" applyProtection="1">
      <alignment vertical="center"/>
      <protection hidden="1"/>
    </xf>
    <xf numFmtId="0" fontId="4" fillId="4" borderId="0" xfId="1" applyFont="1" applyFill="1" applyBorder="1" applyAlignment="1" applyProtection="1">
      <alignment vertical="center"/>
      <protection hidden="1"/>
    </xf>
    <xf numFmtId="0" fontId="4" fillId="5" borderId="0" xfId="1" applyFont="1" applyFill="1" applyAlignment="1" applyProtection="1">
      <alignment vertical="center"/>
      <protection hidden="1"/>
    </xf>
    <xf numFmtId="0" fontId="5" fillId="0" borderId="0" xfId="1" applyFont="1" applyFill="1" applyBorder="1" applyAlignment="1" applyProtection="1">
      <alignment vertical="center"/>
      <protection hidden="1"/>
    </xf>
    <xf numFmtId="0" fontId="6" fillId="6" borderId="0" xfId="1" applyFont="1" applyFill="1" applyBorder="1" applyAlignment="1" applyProtection="1">
      <alignment vertical="center"/>
      <protection hidden="1"/>
    </xf>
    <xf numFmtId="0" fontId="7" fillId="6" borderId="0" xfId="1" applyFont="1" applyFill="1" applyBorder="1" applyAlignment="1" applyProtection="1">
      <alignment vertical="center"/>
      <protection hidden="1"/>
    </xf>
    <xf numFmtId="0" fontId="5" fillId="0" borderId="0" xfId="1" applyFont="1" applyFill="1" applyAlignment="1" applyProtection="1">
      <alignment vertical="center"/>
      <protection hidden="1"/>
    </xf>
    <xf numFmtId="0" fontId="5" fillId="5" borderId="0" xfId="1" applyFont="1" applyFill="1" applyAlignment="1" applyProtection="1">
      <alignment vertical="center"/>
      <protection hidden="1"/>
    </xf>
    <xf numFmtId="0" fontId="8" fillId="2" borderId="0" xfId="1" applyFont="1" applyFill="1" applyBorder="1" applyAlignment="1" applyProtection="1">
      <alignment vertical="center"/>
      <protection hidden="1"/>
    </xf>
    <xf numFmtId="0" fontId="8" fillId="4" borderId="0" xfId="1" applyFont="1" applyFill="1" applyBorder="1" applyAlignment="1" applyProtection="1">
      <alignment vertical="center"/>
      <protection hidden="1"/>
    </xf>
    <xf numFmtId="0" fontId="9" fillId="2" borderId="0" xfId="1" applyFont="1" applyFill="1" applyBorder="1" applyAlignment="1" applyProtection="1">
      <alignment vertical="center"/>
      <protection hidden="1"/>
    </xf>
    <xf numFmtId="0" fontId="10" fillId="0" borderId="0" xfId="1" applyFont="1" applyAlignment="1" applyProtection="1">
      <alignment vertical="center"/>
      <protection hidden="1"/>
    </xf>
    <xf numFmtId="0" fontId="10" fillId="2" borderId="0" xfId="1" applyFont="1" applyFill="1" applyBorder="1" applyAlignment="1" applyProtection="1">
      <alignment vertical="center"/>
      <protection hidden="1"/>
    </xf>
    <xf numFmtId="0" fontId="11" fillId="0" borderId="0" xfId="1" applyFont="1" applyFill="1" applyBorder="1" applyAlignment="1" applyProtection="1">
      <alignment vertical="center"/>
      <protection hidden="1"/>
    </xf>
    <xf numFmtId="0" fontId="11" fillId="7" borderId="0" xfId="1" applyFont="1" applyFill="1" applyBorder="1" applyAlignment="1" applyProtection="1">
      <alignment vertical="center"/>
      <protection hidden="1"/>
    </xf>
    <xf numFmtId="0" fontId="11" fillId="2" borderId="0" xfId="1" applyFont="1" applyFill="1" applyBorder="1" applyAlignment="1" applyProtection="1">
      <alignment vertical="center"/>
      <protection hidden="1"/>
    </xf>
    <xf numFmtId="0" fontId="12" fillId="2" borderId="0" xfId="1" applyFont="1" applyFill="1" applyBorder="1" applyAlignment="1" applyProtection="1">
      <alignment vertical="center"/>
      <protection hidden="1"/>
    </xf>
    <xf numFmtId="0" fontId="11" fillId="0" borderId="0" xfId="1" applyFont="1" applyFill="1" applyBorder="1" applyAlignment="1" applyProtection="1">
      <alignment horizontal="left" vertical="center" wrapText="1"/>
      <protection hidden="1"/>
    </xf>
    <xf numFmtId="0" fontId="13" fillId="0" borderId="0" xfId="1" applyFont="1" applyFill="1" applyBorder="1" applyAlignment="1" applyProtection="1">
      <alignment horizontal="left" vertical="center"/>
      <protection hidden="1"/>
    </xf>
    <xf numFmtId="0" fontId="11" fillId="0" borderId="0" xfId="1" applyFont="1" applyFill="1" applyAlignment="1" applyProtection="1">
      <alignment vertical="center"/>
      <protection hidden="1"/>
    </xf>
    <xf numFmtId="0" fontId="11" fillId="0" borderId="0" xfId="1" applyFont="1" applyAlignment="1" applyProtection="1">
      <alignment vertical="center"/>
      <protection hidden="1"/>
    </xf>
    <xf numFmtId="0" fontId="11" fillId="2" borderId="0" xfId="1" applyFont="1" applyFill="1" applyBorder="1" applyAlignment="1" applyProtection="1">
      <alignment horizontal="left" vertical="center" wrapText="1"/>
      <protection hidden="1"/>
    </xf>
    <xf numFmtId="0" fontId="4" fillId="8" borderId="0" xfId="1" applyFont="1" applyFill="1" applyBorder="1" applyAlignment="1" applyProtection="1">
      <alignment vertical="center"/>
      <protection hidden="1"/>
    </xf>
    <xf numFmtId="0" fontId="4" fillId="0" borderId="0" xfId="2" applyFont="1" applyFill="1" applyBorder="1" applyAlignment="1" applyProtection="1">
      <alignment vertical="center"/>
      <protection hidden="1"/>
    </xf>
    <xf numFmtId="0" fontId="4" fillId="0" borderId="0" xfId="2" applyFont="1" applyAlignment="1" applyProtection="1">
      <alignment vertical="center"/>
      <protection hidden="1"/>
    </xf>
    <xf numFmtId="0" fontId="4" fillId="0" borderId="0" xfId="2" applyFont="1" applyBorder="1" applyAlignment="1" applyProtection="1">
      <alignment vertical="center"/>
      <protection hidden="1"/>
    </xf>
    <xf numFmtId="0" fontId="4" fillId="3" borderId="0" xfId="2" applyFont="1" applyFill="1" applyBorder="1" applyAlignment="1" applyProtection="1">
      <alignment vertical="center"/>
      <protection hidden="1"/>
    </xf>
    <xf numFmtId="0" fontId="4" fillId="0" borderId="0" xfId="2" applyFont="1" applyFill="1" applyAlignment="1" applyProtection="1">
      <alignment vertical="center"/>
      <protection hidden="1"/>
    </xf>
    <xf numFmtId="0" fontId="4" fillId="4" borderId="0" xfId="2" applyFont="1" applyFill="1" applyBorder="1" applyAlignment="1" applyProtection="1">
      <alignment vertical="center"/>
      <protection hidden="1"/>
    </xf>
    <xf numFmtId="0" fontId="4" fillId="5" borderId="0" xfId="2" applyFont="1" applyFill="1" applyAlignment="1" applyProtection="1">
      <alignment vertical="center"/>
      <protection hidden="1"/>
    </xf>
    <xf numFmtId="0" fontId="4" fillId="2" borderId="0" xfId="2" applyFont="1" applyFill="1" applyBorder="1" applyAlignment="1" applyProtection="1">
      <alignment vertical="center"/>
      <protection hidden="1"/>
    </xf>
    <xf numFmtId="0" fontId="5" fillId="0" borderId="0" xfId="2" applyFont="1" applyFill="1" applyBorder="1" applyAlignment="1" applyProtection="1">
      <alignment vertical="center"/>
      <protection hidden="1"/>
    </xf>
    <xf numFmtId="0" fontId="6" fillId="6" borderId="0" xfId="2" applyFont="1" applyFill="1" applyBorder="1" applyAlignment="1" applyProtection="1">
      <alignment vertical="center"/>
      <protection hidden="1"/>
    </xf>
    <xf numFmtId="0" fontId="7" fillId="6" borderId="0" xfId="2" applyFont="1" applyFill="1" applyBorder="1" applyAlignment="1" applyProtection="1">
      <alignment vertical="center"/>
      <protection hidden="1"/>
    </xf>
    <xf numFmtId="0" fontId="5" fillId="0" borderId="0" xfId="2" applyFont="1" applyFill="1" applyAlignment="1" applyProtection="1">
      <alignment vertical="center"/>
      <protection hidden="1"/>
    </xf>
    <xf numFmtId="0" fontId="5" fillId="5" borderId="0" xfId="2" applyFont="1" applyFill="1" applyAlignment="1" applyProtection="1">
      <alignment vertical="center"/>
      <protection hidden="1"/>
    </xf>
    <xf numFmtId="0" fontId="8" fillId="2" borderId="0" xfId="2" applyFont="1" applyFill="1" applyBorder="1" applyAlignment="1" applyProtection="1">
      <alignment vertical="center"/>
      <protection hidden="1"/>
    </xf>
    <xf numFmtId="0" fontId="8" fillId="4" borderId="0" xfId="2" applyFont="1" applyFill="1" applyBorder="1" applyAlignment="1" applyProtection="1">
      <alignment vertical="center"/>
      <protection hidden="1"/>
    </xf>
    <xf numFmtId="0" fontId="9" fillId="2" borderId="0" xfId="2" applyFont="1" applyFill="1" applyBorder="1" applyAlignment="1" applyProtection="1">
      <alignment vertical="center"/>
      <protection hidden="1"/>
    </xf>
    <xf numFmtId="0" fontId="10" fillId="0" borderId="0" xfId="2" applyFont="1" applyAlignment="1" applyProtection="1">
      <alignment vertical="center"/>
      <protection hidden="1"/>
    </xf>
    <xf numFmtId="0" fontId="10" fillId="2" borderId="0" xfId="2" applyFont="1" applyFill="1" applyBorder="1" applyAlignment="1" applyProtection="1">
      <alignment vertical="center"/>
      <protection hidden="1"/>
    </xf>
    <xf numFmtId="14" fontId="10" fillId="0" borderId="0" xfId="2" applyNumberFormat="1" applyFont="1" applyAlignment="1">
      <alignment vertical="center"/>
    </xf>
    <xf numFmtId="0" fontId="10" fillId="0" borderId="0" xfId="2" applyFont="1" applyAlignment="1">
      <alignment vertical="center"/>
    </xf>
    <xf numFmtId="0" fontId="10" fillId="0" borderId="0" xfId="2" applyFont="1" applyFill="1" applyAlignment="1">
      <alignment vertical="center"/>
    </xf>
    <xf numFmtId="0" fontId="11" fillId="0" borderId="0" xfId="2" applyFont="1" applyFill="1" applyBorder="1" applyAlignment="1" applyProtection="1">
      <alignment vertical="center"/>
      <protection hidden="1"/>
    </xf>
    <xf numFmtId="0" fontId="11" fillId="7" borderId="0" xfId="2" applyFont="1" applyFill="1" applyBorder="1" applyAlignment="1" applyProtection="1">
      <alignment vertical="center"/>
      <protection hidden="1"/>
    </xf>
    <xf numFmtId="0" fontId="12" fillId="2" borderId="3" xfId="2" applyFont="1" applyFill="1" applyBorder="1" applyAlignment="1" applyProtection="1">
      <alignment vertical="center"/>
      <protection hidden="1"/>
    </xf>
    <xf numFmtId="0" fontId="10" fillId="0" borderId="3" xfId="2" applyFont="1" applyBorder="1" applyAlignment="1">
      <alignment vertical="center"/>
    </xf>
    <xf numFmtId="0" fontId="10" fillId="0" borderId="3" xfId="2" applyFont="1" applyFill="1" applyBorder="1" applyAlignment="1">
      <alignment vertical="center"/>
    </xf>
    <xf numFmtId="0" fontId="4" fillId="0" borderId="0" xfId="2" applyFont="1" applyAlignment="1">
      <alignment vertical="center"/>
    </xf>
    <xf numFmtId="0" fontId="4" fillId="0" borderId="0" xfId="2" applyFont="1" applyAlignment="1">
      <alignment horizontal="center" vertical="center" wrapText="1"/>
    </xf>
    <xf numFmtId="0" fontId="10" fillId="0" borderId="0" xfId="2" applyFont="1" applyAlignment="1">
      <alignment horizontal="center" vertical="center" wrapText="1"/>
    </xf>
    <xf numFmtId="17" fontId="10" fillId="0" borderId="0" xfId="2" applyNumberFormat="1" applyFont="1" applyAlignment="1">
      <alignment vertical="center" wrapText="1"/>
    </xf>
    <xf numFmtId="0" fontId="10" fillId="0" borderId="0" xfId="2" applyFont="1" applyAlignment="1">
      <alignment vertical="center" wrapText="1"/>
    </xf>
    <xf numFmtId="10" fontId="10" fillId="0" borderId="0" xfId="2" applyNumberFormat="1" applyFont="1" applyAlignment="1">
      <alignment vertical="center" wrapText="1"/>
    </xf>
    <xf numFmtId="14" fontId="4" fillId="3" borderId="0" xfId="2" applyNumberFormat="1" applyFont="1" applyFill="1" applyAlignment="1">
      <alignment horizontal="center" vertical="center"/>
    </xf>
    <xf numFmtId="0" fontId="4" fillId="0" borderId="0" xfId="2" applyFont="1" applyAlignment="1">
      <alignment horizontal="center" vertical="center"/>
    </xf>
    <xf numFmtId="0" fontId="4" fillId="0" borderId="0" xfId="2" applyFont="1" applyBorder="1" applyAlignment="1">
      <alignment vertical="center" wrapText="1"/>
    </xf>
    <xf numFmtId="0" fontId="4" fillId="0" borderId="0" xfId="2" applyFont="1" applyFill="1" applyAlignment="1">
      <alignment vertical="center"/>
    </xf>
    <xf numFmtId="10" fontId="4" fillId="9" borderId="1" xfId="2" applyNumberFormat="1" applyFont="1" applyFill="1" applyBorder="1" applyAlignment="1">
      <alignment vertical="center"/>
    </xf>
    <xf numFmtId="10" fontId="4" fillId="9" borderId="5" xfId="2" applyNumberFormat="1" applyFont="1" applyFill="1" applyBorder="1" applyAlignment="1">
      <alignment vertical="center"/>
    </xf>
    <xf numFmtId="0" fontId="4" fillId="3" borderId="0" xfId="2" applyFont="1" applyFill="1" applyAlignment="1" applyProtection="1">
      <alignment vertical="center"/>
      <protection hidden="1"/>
    </xf>
    <xf numFmtId="0" fontId="11" fillId="4" borderId="0" xfId="2" applyFont="1" applyFill="1" applyBorder="1" applyAlignment="1" applyProtection="1">
      <alignment vertical="center"/>
      <protection hidden="1"/>
    </xf>
    <xf numFmtId="0" fontId="4" fillId="4" borderId="0" xfId="2" applyFont="1" applyFill="1" applyAlignment="1" applyProtection="1">
      <alignment vertical="center"/>
      <protection hidden="1"/>
    </xf>
    <xf numFmtId="14" fontId="10" fillId="3" borderId="0" xfId="2" applyNumberFormat="1" applyFont="1" applyFill="1" applyAlignment="1">
      <alignment horizontal="center" vertical="center"/>
    </xf>
    <xf numFmtId="0" fontId="4" fillId="3" borderId="0" xfId="2" applyFont="1" applyFill="1" applyAlignment="1">
      <alignment horizontal="center" vertical="center"/>
    </xf>
    <xf numFmtId="165" fontId="4" fillId="9" borderId="1" xfId="2" applyNumberFormat="1" applyFont="1" applyFill="1" applyBorder="1" applyAlignme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Border="1" applyAlignment="1" applyProtection="1">
      <alignment horizontal="left" vertical="center" wrapText="1"/>
      <protection hidden="1"/>
    </xf>
    <xf numFmtId="2" fontId="4" fillId="0" borderId="0" xfId="2" applyNumberFormat="1" applyFont="1" applyFill="1" applyAlignment="1">
      <alignment horizontal="center" vertical="center"/>
    </xf>
    <xf numFmtId="2" fontId="4" fillId="3" borderId="0" xfId="2" applyNumberFormat="1" applyFont="1" applyFill="1" applyBorder="1" applyAlignment="1">
      <alignment horizontal="center" vertical="center"/>
    </xf>
    <xf numFmtId="0" fontId="4" fillId="0" borderId="0" xfId="2" applyFont="1" applyBorder="1" applyAlignment="1" applyProtection="1">
      <alignment vertical="center" wrapText="1"/>
      <protection hidden="1"/>
    </xf>
    <xf numFmtId="0" fontId="4" fillId="0" borderId="0" xfId="2" applyFont="1" applyBorder="1" applyAlignment="1" applyProtection="1">
      <alignment horizontal="center" vertical="center" wrapText="1"/>
      <protection hidden="1"/>
    </xf>
    <xf numFmtId="0" fontId="14" fillId="0" borderId="0" xfId="2" applyFont="1" applyAlignment="1" applyProtection="1">
      <alignment vertical="center"/>
      <protection hidden="1"/>
    </xf>
    <xf numFmtId="0" fontId="14" fillId="0" borderId="0" xfId="2" applyFont="1" applyBorder="1" applyAlignment="1" applyProtection="1">
      <alignment vertical="center"/>
      <protection hidden="1"/>
    </xf>
    <xf numFmtId="10" fontId="14" fillId="3" borderId="0" xfId="2" applyNumberFormat="1" applyFont="1" applyFill="1" applyBorder="1" applyAlignment="1">
      <alignment horizontal="center" vertical="center"/>
    </xf>
    <xf numFmtId="0" fontId="14" fillId="0" borderId="0" xfId="2" applyFont="1" applyBorder="1" applyAlignment="1" applyProtection="1">
      <alignment horizontal="center" vertical="center"/>
      <protection hidden="1"/>
    </xf>
    <xf numFmtId="0" fontId="4" fillId="0" borderId="0" xfId="2" applyFont="1" applyBorder="1" applyAlignment="1" applyProtection="1">
      <alignment horizontal="center" vertical="center"/>
      <protection hidden="1"/>
    </xf>
    <xf numFmtId="0" fontId="4" fillId="0" borderId="3" xfId="2" applyFont="1" applyBorder="1" applyAlignment="1">
      <alignment horizontal="right" vertical="center"/>
    </xf>
    <xf numFmtId="14" fontId="4" fillId="3" borderId="0" xfId="2" applyNumberFormat="1" applyFont="1" applyFill="1" applyAlignment="1">
      <alignment vertical="center"/>
    </xf>
    <xf numFmtId="164" fontId="1" fillId="10" borderId="1" xfId="0" applyNumberFormat="1" applyFont="1" applyFill="1" applyBorder="1" applyProtection="1">
      <protection locked="0" hidden="1"/>
    </xf>
    <xf numFmtId="165" fontId="4" fillId="11" borderId="1" xfId="2" applyNumberFormat="1" applyFont="1" applyFill="1" applyBorder="1" applyAlignment="1" applyProtection="1">
      <alignment vertical="center"/>
      <protection hidden="1"/>
    </xf>
    <xf numFmtId="166" fontId="4" fillId="0" borderId="0" xfId="2" applyNumberFormat="1" applyFont="1" applyFill="1" applyAlignment="1">
      <alignment vertical="center"/>
    </xf>
    <xf numFmtId="166" fontId="4" fillId="0" borderId="0" xfId="2" applyNumberFormat="1" applyFont="1" applyAlignment="1">
      <alignment vertical="center"/>
    </xf>
    <xf numFmtId="164" fontId="4" fillId="9" borderId="1" xfId="2" applyNumberFormat="1" applyFont="1" applyFill="1" applyBorder="1" applyAlignment="1" applyProtection="1">
      <alignment vertical="center"/>
      <protection hidden="1"/>
    </xf>
    <xf numFmtId="167" fontId="4" fillId="9" borderId="1" xfId="2" applyNumberFormat="1" applyFont="1" applyFill="1" applyBorder="1" applyAlignment="1" applyProtection="1">
      <alignment vertical="center"/>
      <protection hidden="1"/>
    </xf>
    <xf numFmtId="168" fontId="4" fillId="9" borderId="1" xfId="2" applyNumberFormat="1" applyFont="1" applyFill="1" applyBorder="1" applyAlignment="1" applyProtection="1">
      <alignment vertical="center"/>
      <protection hidden="1"/>
    </xf>
    <xf numFmtId="164" fontId="4" fillId="9" borderId="1" xfId="2" applyNumberFormat="1" applyFont="1" applyFill="1" applyBorder="1" applyAlignment="1">
      <alignment vertical="center"/>
    </xf>
    <xf numFmtId="10" fontId="4" fillId="9" borderId="1" xfId="2" applyNumberFormat="1" applyFont="1" applyFill="1" applyBorder="1" applyAlignment="1" applyProtection="1">
      <alignment vertical="center"/>
      <protection hidden="1"/>
    </xf>
    <xf numFmtId="0" fontId="10" fillId="0" borderId="0" xfId="2" applyFont="1" applyAlignment="1">
      <alignment horizontal="center" vertical="center"/>
    </xf>
    <xf numFmtId="165" fontId="4" fillId="11" borderId="1" xfId="2" applyNumberFormat="1" applyFont="1" applyFill="1" applyBorder="1" applyAlignment="1">
      <alignment vertical="center"/>
    </xf>
    <xf numFmtId="165" fontId="4" fillId="0" borderId="0" xfId="2" applyNumberFormat="1" applyFont="1" applyFill="1" applyBorder="1" applyAlignment="1" applyProtection="1">
      <alignment vertical="center"/>
      <protection hidden="1"/>
    </xf>
    <xf numFmtId="10" fontId="4" fillId="0" borderId="0" xfId="2" applyNumberFormat="1" applyFont="1" applyFill="1" applyBorder="1" applyAlignment="1">
      <alignment vertical="center"/>
    </xf>
    <xf numFmtId="0" fontId="4" fillId="0" borderId="0" xfId="2" applyFont="1" applyBorder="1" applyAlignment="1" applyProtection="1">
      <alignment horizontal="left" vertical="center" wrapText="1"/>
      <protection hidden="1"/>
    </xf>
    <xf numFmtId="0" fontId="4" fillId="0" borderId="0" xfId="2" applyFont="1" applyAlignment="1" applyProtection="1">
      <alignment horizontal="left" vertical="center" wrapText="1"/>
      <protection hidden="1"/>
    </xf>
    <xf numFmtId="0" fontId="12" fillId="2" borderId="3" xfId="2" applyFont="1" applyFill="1" applyBorder="1" applyAlignment="1" applyProtection="1">
      <alignment vertical="center"/>
      <protection hidden="1"/>
    </xf>
    <xf numFmtId="14" fontId="4" fillId="3" borderId="0" xfId="2" applyNumberFormat="1" applyFont="1" applyFill="1" applyAlignment="1">
      <alignment horizontal="center" vertical="center"/>
    </xf>
    <xf numFmtId="0" fontId="10" fillId="0" borderId="0" xfId="2" applyFont="1" applyAlignment="1">
      <alignment horizontal="center" vertical="center"/>
    </xf>
    <xf numFmtId="0" fontId="4" fillId="0" borderId="0" xfId="2" applyFont="1" applyBorder="1" applyAlignment="1" applyProtection="1">
      <alignment horizontal="center" vertical="center" wrapText="1"/>
      <protection hidden="1"/>
    </xf>
    <xf numFmtId="0" fontId="4" fillId="0" borderId="0" xfId="2" applyFont="1" applyBorder="1" applyAlignment="1" applyProtection="1">
      <alignment horizontal="center" vertical="center"/>
      <protection hidden="1"/>
    </xf>
    <xf numFmtId="0" fontId="14" fillId="0" borderId="0" xfId="2" applyFont="1" applyBorder="1" applyAlignment="1">
      <alignment vertical="center"/>
    </xf>
    <xf numFmtId="0" fontId="4" fillId="4" borderId="0" xfId="2" applyFont="1" applyFill="1" applyBorder="1" applyAlignment="1" applyProtection="1">
      <alignment horizontal="center" vertical="center"/>
      <protection hidden="1"/>
    </xf>
    <xf numFmtId="0" fontId="4" fillId="2" borderId="0" xfId="2" applyFont="1" applyFill="1" applyBorder="1" applyAlignment="1" applyProtection="1">
      <alignment horizontal="center" vertical="center"/>
      <protection hidden="1"/>
    </xf>
    <xf numFmtId="0" fontId="7" fillId="6" borderId="0" xfId="2" applyFont="1" applyFill="1" applyBorder="1" applyAlignment="1" applyProtection="1">
      <alignment horizontal="center" vertical="center"/>
      <protection hidden="1"/>
    </xf>
    <xf numFmtId="0" fontId="12" fillId="2" borderId="3" xfId="2" applyFont="1" applyFill="1" applyBorder="1" applyAlignment="1" applyProtection="1">
      <alignment horizontal="center" vertical="center"/>
      <protection hidden="1"/>
    </xf>
    <xf numFmtId="0" fontId="4" fillId="0" borderId="0" xfId="2" applyFont="1" applyAlignment="1" applyProtection="1">
      <alignment horizontal="center" vertical="center" wrapText="1"/>
      <protection hidden="1"/>
    </xf>
    <xf numFmtId="0" fontId="14" fillId="0" borderId="1" xfId="2" applyFont="1" applyBorder="1" applyAlignment="1">
      <alignment horizontal="center" vertical="center"/>
    </xf>
    <xf numFmtId="10" fontId="4" fillId="9" borderId="1" xfId="2" applyNumberFormat="1" applyFont="1" applyFill="1" applyBorder="1" applyAlignment="1">
      <alignment horizontal="center" vertical="center"/>
    </xf>
    <xf numFmtId="0" fontId="4" fillId="0" borderId="0" xfId="2" applyFont="1" applyAlignment="1" applyProtection="1">
      <alignment horizontal="center" vertical="center"/>
      <protection hidden="1"/>
    </xf>
    <xf numFmtId="0" fontId="4" fillId="0" borderId="0" xfId="2" applyFont="1" applyFill="1" applyAlignment="1">
      <alignment horizontal="center" vertical="center"/>
    </xf>
    <xf numFmtId="0" fontId="14" fillId="0" borderId="4" xfId="2" applyFont="1" applyBorder="1" applyAlignment="1">
      <alignment horizontal="center" vertical="center"/>
    </xf>
    <xf numFmtId="44" fontId="14" fillId="0" borderId="4" xfId="2" applyNumberFormat="1" applyFont="1" applyBorder="1" applyAlignment="1">
      <alignment horizontal="center" vertical="center"/>
    </xf>
    <xf numFmtId="0" fontId="14" fillId="0" borderId="4" xfId="3" applyNumberFormat="1" applyFont="1" applyBorder="1" applyAlignment="1">
      <alignment horizontal="center" vertical="center"/>
    </xf>
    <xf numFmtId="14" fontId="4" fillId="3" borderId="0" xfId="2" applyNumberFormat="1" applyFont="1" applyFill="1" applyAlignment="1">
      <alignment horizontal="center" vertical="center"/>
    </xf>
    <xf numFmtId="44" fontId="14" fillId="0" borderId="4" xfId="3" applyNumberFormat="1" applyFont="1" applyBorder="1" applyAlignment="1">
      <alignment horizontal="center" vertical="center"/>
    </xf>
    <xf numFmtId="44" fontId="14" fillId="0" borderId="4" xfId="2" applyNumberFormat="1" applyFont="1" applyBorder="1" applyAlignment="1" applyProtection="1">
      <alignment horizontal="center" vertical="center"/>
      <protection hidden="1"/>
    </xf>
    <xf numFmtId="14" fontId="4" fillId="3" borderId="0" xfId="2" applyNumberFormat="1" applyFont="1" applyFill="1" applyAlignment="1">
      <alignment horizontal="left" vertical="center"/>
    </xf>
    <xf numFmtId="166" fontId="4" fillId="0" borderId="0" xfId="2" applyNumberFormat="1" applyFont="1" applyAlignment="1">
      <alignment horizontal="center" vertical="center"/>
    </xf>
    <xf numFmtId="166" fontId="4" fillId="0" borderId="0" xfId="2" applyNumberFormat="1" applyFont="1" applyFill="1" applyAlignment="1">
      <alignment horizontal="center" vertical="center"/>
    </xf>
    <xf numFmtId="0" fontId="11" fillId="2" borderId="0" xfId="1" applyFont="1" applyFill="1" applyBorder="1" applyAlignment="1" applyProtection="1">
      <alignment horizontal="left" vertical="center" wrapText="1"/>
      <protection hidden="1"/>
    </xf>
    <xf numFmtId="0" fontId="12" fillId="2" borderId="3" xfId="2" applyFont="1" applyFill="1" applyBorder="1" applyAlignment="1" applyProtection="1">
      <alignment vertical="center"/>
      <protection hidden="1"/>
    </xf>
    <xf numFmtId="0" fontId="4" fillId="0" borderId="6" xfId="2" applyFont="1" applyBorder="1" applyAlignment="1" applyProtection="1">
      <alignment horizontal="left" vertical="center" wrapText="1"/>
      <protection hidden="1"/>
    </xf>
    <xf numFmtId="0" fontId="4" fillId="0" borderId="0" xfId="2" applyFont="1" applyBorder="1" applyAlignment="1" applyProtection="1">
      <alignment horizontal="left" vertical="center" wrapText="1"/>
      <protection hidden="1"/>
    </xf>
    <xf numFmtId="0" fontId="14" fillId="0" borderId="4" xfId="2" applyFont="1" applyBorder="1" applyAlignment="1" applyProtection="1">
      <alignment horizontal="center" vertical="center"/>
      <protection hidden="1"/>
    </xf>
    <xf numFmtId="0" fontId="14" fillId="0" borderId="2" xfId="2" applyFont="1" applyBorder="1" applyAlignment="1" applyProtection="1">
      <alignment horizontal="center" vertical="center"/>
      <protection hidden="1"/>
    </xf>
    <xf numFmtId="14" fontId="4" fillId="3" borderId="0" xfId="2" applyNumberFormat="1" applyFont="1" applyFill="1" applyAlignment="1">
      <alignment horizontal="center" vertical="center"/>
    </xf>
    <xf numFmtId="0" fontId="4" fillId="0" borderId="0" xfId="2" applyFont="1" applyBorder="1" applyAlignment="1" applyProtection="1">
      <alignment horizontal="center" vertical="center" wrapText="1"/>
      <protection hidden="1"/>
    </xf>
    <xf numFmtId="0" fontId="4" fillId="0" borderId="0" xfId="2" applyFont="1" applyBorder="1" applyAlignment="1" applyProtection="1">
      <alignment horizontal="center" vertical="center"/>
      <protection hidden="1"/>
    </xf>
    <xf numFmtId="14" fontId="4" fillId="3" borderId="0" xfId="2" applyNumberFormat="1" applyFont="1" applyFill="1" applyAlignment="1">
      <alignment horizontal="left" vertical="center" wrapText="1"/>
    </xf>
    <xf numFmtId="14" fontId="4" fillId="3" borderId="0" xfId="2" applyNumberFormat="1" applyFont="1" applyFill="1" applyAlignment="1">
      <alignment horizontal="left" vertical="center"/>
    </xf>
  </cellXfs>
  <cellStyles count="4">
    <cellStyle name="Currency 2" xfId="3"/>
    <cellStyle name="Normal" xfId="0" builtinId="0"/>
    <cellStyle name="Normal 2" xfId="1"/>
    <cellStyle name="Normal 2 2" xfId="2"/>
  </cellStyles>
  <dxfs count="0"/>
  <tableStyles count="0" defaultTableStyle="TableStyleMedium2" defaultPivotStyle="PivotStyleLight16"/>
  <colors>
    <mruColors>
      <color rgb="FFD9E6FF"/>
      <color rgb="FF00DCFF"/>
      <color rgb="FF00CC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226219</xdr:colOff>
      <xdr:row>21</xdr:row>
      <xdr:rowOff>166687</xdr:rowOff>
    </xdr:from>
    <xdr:to>
      <xdr:col>3</xdr:col>
      <xdr:colOff>1778600</xdr:colOff>
      <xdr:row>23</xdr:row>
      <xdr:rowOff>47588</xdr:rowOff>
    </xdr:to>
    <xdr:pic>
      <xdr:nvPicPr>
        <xdr:cNvPr id="3" name="Picture 2"/>
        <xdr:cNvPicPr>
          <a:picLocks noChangeAspect="1"/>
        </xdr:cNvPicPr>
      </xdr:nvPicPr>
      <xdr:blipFill>
        <a:blip xmlns:r="http://schemas.openxmlformats.org/officeDocument/2006/relationships" r:embed="rId1"/>
        <a:stretch>
          <a:fillRect/>
        </a:stretch>
      </xdr:blipFill>
      <xdr:spPr>
        <a:xfrm>
          <a:off x="588169" y="3662362"/>
          <a:ext cx="1554762" cy="280951"/>
        </a:xfrm>
        <a:prstGeom prst="rect">
          <a:avLst/>
        </a:prstGeom>
      </xdr:spPr>
    </xdr:pic>
    <xdr:clientData/>
  </xdr:twoCellAnchor>
  <xdr:twoCellAnchor editAs="oneCell">
    <xdr:from>
      <xdr:col>3</xdr:col>
      <xdr:colOff>238126</xdr:colOff>
      <xdr:row>23</xdr:row>
      <xdr:rowOff>154781</xdr:rowOff>
    </xdr:from>
    <xdr:to>
      <xdr:col>3</xdr:col>
      <xdr:colOff>1780983</xdr:colOff>
      <xdr:row>25</xdr:row>
      <xdr:rowOff>26159</xdr:rowOff>
    </xdr:to>
    <xdr:pic>
      <xdr:nvPicPr>
        <xdr:cNvPr id="4" name="Picture 3"/>
        <xdr:cNvPicPr>
          <a:picLocks noChangeAspect="1"/>
        </xdr:cNvPicPr>
      </xdr:nvPicPr>
      <xdr:blipFill>
        <a:blip xmlns:r="http://schemas.openxmlformats.org/officeDocument/2006/relationships" r:embed="rId2"/>
        <a:stretch>
          <a:fillRect/>
        </a:stretch>
      </xdr:blipFill>
      <xdr:spPr>
        <a:xfrm>
          <a:off x="600076" y="4050506"/>
          <a:ext cx="1545238" cy="271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226219</xdr:colOff>
      <xdr:row>21</xdr:row>
      <xdr:rowOff>166687</xdr:rowOff>
    </xdr:from>
    <xdr:to>
      <xdr:col>3</xdr:col>
      <xdr:colOff>1778600</xdr:colOff>
      <xdr:row>23</xdr:row>
      <xdr:rowOff>47588</xdr:rowOff>
    </xdr:to>
    <xdr:pic>
      <xdr:nvPicPr>
        <xdr:cNvPr id="3" name="Picture 2"/>
        <xdr:cNvPicPr>
          <a:picLocks noChangeAspect="1"/>
        </xdr:cNvPicPr>
      </xdr:nvPicPr>
      <xdr:blipFill>
        <a:blip xmlns:r="http://schemas.openxmlformats.org/officeDocument/2006/relationships" r:embed="rId1"/>
        <a:stretch>
          <a:fillRect/>
        </a:stretch>
      </xdr:blipFill>
      <xdr:spPr>
        <a:xfrm>
          <a:off x="595313" y="3690937"/>
          <a:ext cx="1552381" cy="285714"/>
        </a:xfrm>
        <a:prstGeom prst="rect">
          <a:avLst/>
        </a:prstGeom>
      </xdr:spPr>
    </xdr:pic>
    <xdr:clientData/>
  </xdr:twoCellAnchor>
  <xdr:twoCellAnchor editAs="oneCell">
    <xdr:from>
      <xdr:col>3</xdr:col>
      <xdr:colOff>238126</xdr:colOff>
      <xdr:row>23</xdr:row>
      <xdr:rowOff>154781</xdr:rowOff>
    </xdr:from>
    <xdr:to>
      <xdr:col>3</xdr:col>
      <xdr:colOff>1780983</xdr:colOff>
      <xdr:row>25</xdr:row>
      <xdr:rowOff>26159</xdr:rowOff>
    </xdr:to>
    <xdr:pic>
      <xdr:nvPicPr>
        <xdr:cNvPr id="5" name="Picture 4"/>
        <xdr:cNvPicPr>
          <a:picLocks noChangeAspect="1"/>
        </xdr:cNvPicPr>
      </xdr:nvPicPr>
      <xdr:blipFill>
        <a:blip xmlns:r="http://schemas.openxmlformats.org/officeDocument/2006/relationships" r:embed="rId2"/>
        <a:stretch>
          <a:fillRect/>
        </a:stretch>
      </xdr:blipFill>
      <xdr:spPr>
        <a:xfrm>
          <a:off x="607220" y="4083844"/>
          <a:ext cx="1542857" cy="27619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showGridLines="0" tabSelected="1" zoomScaleNormal="100" workbookViewId="0">
      <selection activeCell="I74" sqref="I74"/>
    </sheetView>
  </sheetViews>
  <sheetFormatPr defaultColWidth="10" defaultRowHeight="15" x14ac:dyDescent="0.25"/>
  <cols>
    <col min="1" max="1" width="3.25" style="5" customWidth="1"/>
    <col min="2" max="3" width="0.75" style="2" customWidth="1"/>
    <col min="4" max="4" width="20.375" style="2" customWidth="1"/>
    <col min="5" max="5" width="3.25" style="2" customWidth="1"/>
    <col min="6" max="6" width="18.75" style="2" customWidth="1"/>
    <col min="7" max="7" width="22.5" style="2" customWidth="1"/>
    <col min="8" max="8" width="15" style="2" customWidth="1"/>
    <col min="9" max="9" width="12.875" style="2" customWidth="1"/>
    <col min="10" max="10" width="18.75" style="2" customWidth="1"/>
    <col min="11" max="11" width="15.875" style="2" customWidth="1"/>
    <col min="12" max="12" width="2.125" style="5" customWidth="1"/>
    <col min="13" max="256" width="8" style="5" customWidth="1"/>
    <col min="257" max="16384" width="10" style="5"/>
  </cols>
  <sheetData>
    <row r="1" spans="1:256" ht="12.75" customHeight="1" x14ac:dyDescent="0.25">
      <c r="A1" s="1"/>
      <c r="D1" s="3"/>
      <c r="E1" s="3"/>
      <c r="F1" s="3"/>
      <c r="G1" s="3"/>
      <c r="H1" s="3"/>
      <c r="I1" s="3"/>
      <c r="J1" s="4"/>
      <c r="K1" s="4"/>
      <c r="L1" s="1"/>
    </row>
    <row r="2" spans="1:256" s="7" customFormat="1" ht="1.5" customHeight="1" x14ac:dyDescent="0.25">
      <c r="A2" s="1"/>
      <c r="B2" s="6"/>
      <c r="C2" s="6"/>
      <c r="D2" s="6"/>
      <c r="E2" s="6"/>
      <c r="F2" s="6"/>
      <c r="G2" s="6"/>
      <c r="H2" s="6"/>
      <c r="I2" s="6"/>
      <c r="J2" s="6"/>
      <c r="K2" s="6"/>
      <c r="L2" s="1"/>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0.75" customHeight="1" x14ac:dyDescent="0.25">
      <c r="A3" s="1"/>
      <c r="B3" s="4"/>
      <c r="C3" s="4"/>
      <c r="D3" s="4"/>
      <c r="E3" s="4"/>
      <c r="F3" s="4"/>
      <c r="G3" s="4"/>
      <c r="H3" s="4"/>
      <c r="I3" s="4"/>
      <c r="J3" s="4"/>
      <c r="K3" s="4"/>
      <c r="L3" s="1"/>
    </row>
    <row r="4" spans="1:256" s="12" customFormat="1" ht="21" x14ac:dyDescent="0.25">
      <c r="A4" s="8"/>
      <c r="B4" s="9" t="s">
        <v>14</v>
      </c>
      <c r="C4" s="9"/>
      <c r="D4" s="10"/>
      <c r="E4" s="10"/>
      <c r="F4" s="10"/>
      <c r="G4" s="10"/>
      <c r="H4" s="10"/>
      <c r="I4" s="10"/>
      <c r="J4" s="10"/>
      <c r="K4" s="10"/>
      <c r="L4" s="8"/>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6" ht="0.75" customHeight="1" x14ac:dyDescent="0.25">
      <c r="B5" s="13"/>
      <c r="C5" s="13"/>
      <c r="D5" s="4"/>
      <c r="E5" s="4"/>
      <c r="F5" s="4"/>
      <c r="G5" s="4"/>
      <c r="H5" s="4"/>
      <c r="I5" s="4"/>
      <c r="J5" s="4"/>
      <c r="K5" s="4"/>
      <c r="L5" s="1"/>
    </row>
    <row r="6" spans="1:256" s="7" customFormat="1" ht="1.5" customHeight="1" x14ac:dyDescent="0.25">
      <c r="A6" s="5"/>
      <c r="B6" s="14"/>
      <c r="C6" s="14"/>
      <c r="D6" s="6"/>
      <c r="E6" s="6"/>
      <c r="F6" s="6"/>
      <c r="G6" s="6"/>
      <c r="H6" s="6"/>
      <c r="I6" s="6"/>
      <c r="J6" s="6"/>
      <c r="K6" s="6"/>
      <c r="L6" s="1"/>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ht="12.75" customHeight="1" x14ac:dyDescent="0.25">
      <c r="B7" s="15" t="s">
        <v>12</v>
      </c>
      <c r="C7" s="15"/>
      <c r="D7" s="4"/>
      <c r="E7" s="4"/>
      <c r="F7" s="4"/>
      <c r="G7" s="4"/>
      <c r="H7" s="4"/>
      <c r="I7" s="4"/>
      <c r="J7" s="4"/>
      <c r="K7" s="4"/>
      <c r="L7" s="1"/>
    </row>
    <row r="8" spans="1:256" ht="12.75" customHeight="1" x14ac:dyDescent="0.25">
      <c r="C8" s="16"/>
      <c r="D8" s="17"/>
      <c r="E8" s="17"/>
      <c r="F8" s="17"/>
      <c r="G8" s="17"/>
      <c r="H8" s="17"/>
      <c r="I8" s="17"/>
      <c r="J8" s="17"/>
      <c r="K8" s="17"/>
      <c r="L8" s="1"/>
    </row>
    <row r="9" spans="1:256" s="25" customFormat="1" ht="15.75" x14ac:dyDescent="0.25">
      <c r="A9" s="18"/>
      <c r="B9" s="19"/>
      <c r="C9" s="20"/>
      <c r="D9" s="21" t="s">
        <v>0</v>
      </c>
      <c r="E9" s="124" t="s">
        <v>15</v>
      </c>
      <c r="F9" s="124"/>
      <c r="G9" s="124"/>
      <c r="H9" s="124"/>
      <c r="I9" s="124"/>
      <c r="J9" s="124"/>
      <c r="K9" s="124"/>
      <c r="L9" s="22"/>
      <c r="M9" s="23"/>
      <c r="N9" s="22"/>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c r="GG9" s="24"/>
      <c r="GH9" s="24"/>
      <c r="GI9" s="24"/>
      <c r="GJ9" s="24"/>
      <c r="GK9" s="24"/>
      <c r="GL9" s="24"/>
      <c r="GM9" s="24"/>
      <c r="GN9" s="24"/>
      <c r="GO9" s="24"/>
      <c r="GP9" s="24"/>
      <c r="GQ9" s="24"/>
      <c r="GR9" s="24"/>
      <c r="GS9" s="24"/>
      <c r="GT9" s="24"/>
      <c r="GU9" s="24"/>
      <c r="GV9" s="24"/>
      <c r="GW9" s="24"/>
      <c r="GX9" s="24"/>
      <c r="GY9" s="24"/>
      <c r="GZ9" s="24"/>
      <c r="HA9" s="24"/>
      <c r="HB9" s="24"/>
      <c r="HC9" s="24"/>
      <c r="HD9" s="24"/>
      <c r="HE9" s="24"/>
      <c r="HF9" s="24"/>
      <c r="HG9" s="24"/>
      <c r="HH9" s="24"/>
      <c r="HI9" s="24"/>
      <c r="HJ9" s="24"/>
      <c r="HK9" s="24"/>
      <c r="HL9" s="24"/>
      <c r="HM9" s="24"/>
      <c r="HN9" s="24"/>
      <c r="HO9" s="24"/>
      <c r="HP9" s="24"/>
      <c r="HQ9" s="24"/>
      <c r="HR9" s="24"/>
      <c r="HS9" s="24"/>
      <c r="HT9" s="24"/>
      <c r="HU9" s="24"/>
      <c r="HV9" s="24"/>
      <c r="HW9" s="24"/>
      <c r="HX9" s="24"/>
      <c r="HY9" s="24"/>
      <c r="HZ9" s="24"/>
      <c r="IA9" s="24"/>
      <c r="IB9" s="24"/>
      <c r="IC9" s="24"/>
      <c r="ID9" s="24"/>
      <c r="IE9" s="24"/>
      <c r="IF9" s="24"/>
      <c r="IG9" s="24"/>
      <c r="IH9" s="24"/>
      <c r="II9" s="24"/>
      <c r="IJ9" s="24"/>
      <c r="IK9" s="24"/>
      <c r="IL9" s="24"/>
      <c r="IM9" s="24"/>
      <c r="IN9" s="24"/>
      <c r="IO9" s="24"/>
      <c r="IP9" s="24"/>
      <c r="IQ9" s="24"/>
      <c r="IR9" s="24"/>
      <c r="IS9" s="24"/>
      <c r="IT9" s="24"/>
      <c r="IU9" s="24"/>
      <c r="IV9" s="24"/>
    </row>
    <row r="10" spans="1:256" s="25" customFormat="1" ht="15.75" x14ac:dyDescent="0.25">
      <c r="A10" s="18"/>
      <c r="B10" s="19"/>
      <c r="C10" s="20"/>
      <c r="D10" s="21"/>
      <c r="E10" s="124"/>
      <c r="F10" s="124"/>
      <c r="G10" s="124"/>
      <c r="H10" s="124"/>
      <c r="I10" s="124"/>
      <c r="J10" s="124"/>
      <c r="K10" s="124"/>
      <c r="L10" s="22"/>
      <c r="M10" s="22"/>
      <c r="N10" s="22"/>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c r="GG10" s="24"/>
      <c r="GH10" s="24"/>
      <c r="GI10" s="24"/>
      <c r="GJ10" s="24"/>
      <c r="GK10" s="24"/>
      <c r="GL10" s="24"/>
      <c r="GM10" s="24"/>
      <c r="GN10" s="24"/>
      <c r="GO10" s="24"/>
      <c r="GP10" s="24"/>
      <c r="GQ10" s="24"/>
      <c r="GR10" s="24"/>
      <c r="GS10" s="24"/>
      <c r="GT10" s="24"/>
      <c r="GU10" s="24"/>
      <c r="GV10" s="24"/>
      <c r="GW10" s="24"/>
      <c r="GX10" s="24"/>
      <c r="GY10" s="24"/>
      <c r="GZ10" s="24"/>
      <c r="HA10" s="24"/>
      <c r="HB10" s="24"/>
      <c r="HC10" s="24"/>
      <c r="HD10" s="24"/>
      <c r="HE10" s="24"/>
      <c r="HF10" s="24"/>
      <c r="HG10" s="24"/>
      <c r="HH10" s="24"/>
      <c r="HI10" s="24"/>
      <c r="HJ10" s="24"/>
      <c r="HK10" s="24"/>
      <c r="HL10" s="24"/>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row>
    <row r="11" spans="1:256" s="25" customFormat="1" ht="9" customHeight="1" x14ac:dyDescent="0.25">
      <c r="A11" s="18"/>
      <c r="B11" s="19"/>
      <c r="C11" s="20"/>
      <c r="D11" s="21"/>
      <c r="E11" s="26"/>
      <c r="F11" s="26"/>
      <c r="G11" s="26"/>
      <c r="H11" s="26"/>
      <c r="I11" s="26"/>
      <c r="J11" s="26"/>
      <c r="K11" s="26"/>
      <c r="L11" s="22"/>
      <c r="M11" s="22"/>
      <c r="N11" s="22"/>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24"/>
      <c r="GD11" s="24"/>
      <c r="GE11" s="24"/>
      <c r="GF11" s="24"/>
      <c r="GG11" s="24"/>
      <c r="GH11" s="24"/>
      <c r="GI11" s="24"/>
      <c r="GJ11" s="24"/>
      <c r="GK11" s="24"/>
      <c r="GL11" s="24"/>
      <c r="GM11" s="24"/>
      <c r="GN11" s="24"/>
      <c r="GO11" s="24"/>
      <c r="GP11" s="24"/>
      <c r="GQ11" s="24"/>
      <c r="GR11" s="24"/>
      <c r="GS11" s="24"/>
      <c r="GT11" s="24"/>
      <c r="GU11" s="24"/>
      <c r="GV11" s="24"/>
      <c r="GW11" s="24"/>
      <c r="GX11" s="24"/>
      <c r="GY11" s="24"/>
      <c r="GZ11" s="24"/>
      <c r="HA11" s="24"/>
      <c r="HB11" s="24"/>
      <c r="HC11" s="24"/>
      <c r="HD11" s="24"/>
      <c r="HE11" s="24"/>
      <c r="HF11" s="24"/>
      <c r="HG11" s="24"/>
      <c r="HH11" s="24"/>
      <c r="HI11" s="24"/>
      <c r="HJ11" s="24"/>
      <c r="HK11" s="24"/>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row>
    <row r="12" spans="1:256" s="25" customFormat="1" ht="15.75" x14ac:dyDescent="0.25">
      <c r="A12" s="18"/>
      <c r="B12" s="19"/>
      <c r="C12" s="20"/>
      <c r="D12" s="21" t="s">
        <v>1</v>
      </c>
      <c r="E12" s="124" t="s">
        <v>16</v>
      </c>
      <c r="F12" s="124"/>
      <c r="G12" s="124"/>
      <c r="H12" s="124"/>
      <c r="I12" s="124"/>
      <c r="J12" s="124"/>
      <c r="K12" s="124"/>
      <c r="L12" s="18"/>
      <c r="M12" s="18"/>
      <c r="N12" s="18"/>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c r="GG12" s="24"/>
      <c r="GH12" s="24"/>
      <c r="GI12" s="24"/>
      <c r="GJ12" s="24"/>
      <c r="GK12" s="24"/>
      <c r="GL12" s="24"/>
      <c r="GM12" s="24"/>
      <c r="GN12" s="24"/>
      <c r="GO12" s="24"/>
      <c r="GP12" s="24"/>
      <c r="GQ12" s="24"/>
      <c r="GR12" s="24"/>
      <c r="GS12" s="24"/>
      <c r="GT12" s="24"/>
      <c r="GU12" s="24"/>
      <c r="GV12" s="24"/>
      <c r="GW12" s="24"/>
      <c r="GX12" s="24"/>
      <c r="GY12" s="24"/>
      <c r="GZ12" s="24"/>
      <c r="HA12" s="24"/>
      <c r="HB12" s="24"/>
      <c r="HC12" s="24"/>
      <c r="HD12" s="24"/>
      <c r="HE12" s="24"/>
      <c r="HF12" s="24"/>
      <c r="HG12" s="24"/>
      <c r="HH12" s="24"/>
      <c r="HI12" s="24"/>
      <c r="HJ12" s="24"/>
      <c r="HK12" s="24"/>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row>
    <row r="13" spans="1:256" s="25" customFormat="1" ht="15.75" x14ac:dyDescent="0.25">
      <c r="A13" s="18"/>
      <c r="B13" s="19"/>
      <c r="C13" s="20"/>
      <c r="D13" s="21"/>
      <c r="E13" s="124"/>
      <c r="F13" s="124"/>
      <c r="G13" s="124"/>
      <c r="H13" s="124"/>
      <c r="I13" s="124"/>
      <c r="J13" s="124"/>
      <c r="K13" s="124"/>
      <c r="L13" s="18"/>
      <c r="M13" s="18"/>
      <c r="N13" s="18"/>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c r="GG13" s="24"/>
      <c r="GH13" s="24"/>
      <c r="GI13" s="24"/>
      <c r="GJ13" s="24"/>
      <c r="GK13" s="24"/>
      <c r="GL13" s="24"/>
      <c r="GM13" s="24"/>
      <c r="GN13" s="24"/>
      <c r="GO13" s="24"/>
      <c r="GP13" s="24"/>
      <c r="GQ13" s="24"/>
      <c r="GR13" s="24"/>
      <c r="GS13" s="24"/>
      <c r="GT13" s="24"/>
      <c r="GU13" s="24"/>
      <c r="GV13" s="24"/>
      <c r="GW13" s="24"/>
      <c r="GX13" s="24"/>
      <c r="GY13" s="24"/>
      <c r="GZ13" s="24"/>
      <c r="HA13" s="24"/>
      <c r="HB13" s="24"/>
      <c r="HC13" s="24"/>
      <c r="HD13" s="24"/>
      <c r="HE13" s="24"/>
      <c r="HF13" s="24"/>
      <c r="HG13" s="24"/>
      <c r="HH13" s="24"/>
      <c r="HI13" s="24"/>
      <c r="HJ13" s="24"/>
      <c r="HK13" s="24"/>
      <c r="HL13" s="24"/>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row>
    <row r="14" spans="1:256" s="25" customFormat="1" ht="9" customHeight="1" x14ac:dyDescent="0.25">
      <c r="A14" s="18"/>
      <c r="B14" s="19"/>
      <c r="C14" s="20"/>
      <c r="D14" s="21"/>
      <c r="E14" s="26"/>
      <c r="F14" s="26"/>
      <c r="G14" s="26"/>
      <c r="H14" s="26"/>
      <c r="I14" s="26"/>
      <c r="J14" s="26"/>
      <c r="K14" s="26"/>
      <c r="L14" s="18"/>
      <c r="M14" s="18"/>
      <c r="N14" s="18"/>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row>
    <row r="15" spans="1:256" s="25" customFormat="1" ht="15.75" customHeight="1" x14ac:dyDescent="0.25">
      <c r="A15" s="18"/>
      <c r="B15" s="19"/>
      <c r="C15" s="20"/>
      <c r="D15" s="21" t="s">
        <v>13</v>
      </c>
      <c r="E15" s="124" t="s">
        <v>64</v>
      </c>
      <c r="F15" s="124"/>
      <c r="G15" s="124"/>
      <c r="H15" s="124"/>
      <c r="I15" s="124"/>
      <c r="J15" s="124"/>
      <c r="K15" s="124"/>
      <c r="L15" s="18"/>
      <c r="M15" s="18"/>
      <c r="N15" s="18"/>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c r="GG15" s="24"/>
      <c r="GH15" s="24"/>
      <c r="GI15" s="24"/>
      <c r="GJ15" s="24"/>
      <c r="GK15" s="24"/>
      <c r="GL15" s="24"/>
      <c r="GM15" s="24"/>
      <c r="GN15" s="24"/>
      <c r="GO15" s="24"/>
      <c r="GP15" s="24"/>
      <c r="GQ15" s="24"/>
      <c r="GR15" s="24"/>
      <c r="GS15" s="24"/>
      <c r="GT15" s="24"/>
      <c r="GU15" s="24"/>
      <c r="GV15" s="24"/>
      <c r="GW15" s="24"/>
      <c r="GX15" s="24"/>
      <c r="GY15" s="24"/>
      <c r="GZ15" s="24"/>
      <c r="HA15" s="24"/>
      <c r="HB15" s="24"/>
      <c r="HC15" s="24"/>
      <c r="HD15" s="24"/>
      <c r="HE15" s="24"/>
      <c r="HF15" s="24"/>
      <c r="HG15" s="24"/>
      <c r="HH15" s="24"/>
      <c r="HI15" s="24"/>
      <c r="HJ15" s="24"/>
      <c r="HK15" s="24"/>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row>
    <row r="16" spans="1:256" s="25" customFormat="1" ht="15.75" x14ac:dyDescent="0.25">
      <c r="A16" s="18"/>
      <c r="B16" s="19"/>
      <c r="C16" s="20"/>
      <c r="D16" s="21"/>
      <c r="E16" s="124"/>
      <c r="F16" s="124"/>
      <c r="G16" s="124"/>
      <c r="H16" s="124"/>
      <c r="I16" s="124"/>
      <c r="J16" s="124"/>
      <c r="K16" s="124"/>
      <c r="L16" s="18"/>
      <c r="M16" s="18"/>
      <c r="N16" s="18"/>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c r="GG16" s="24"/>
      <c r="GH16" s="24"/>
      <c r="GI16" s="24"/>
      <c r="GJ16" s="24"/>
      <c r="GK16" s="24"/>
      <c r="GL16" s="24"/>
      <c r="GM16" s="24"/>
      <c r="GN16" s="24"/>
      <c r="GO16" s="24"/>
      <c r="GP16" s="24"/>
      <c r="GQ16" s="24"/>
      <c r="GR16" s="24"/>
      <c r="GS16" s="24"/>
      <c r="GT16" s="24"/>
      <c r="GU16" s="24"/>
      <c r="GV16" s="24"/>
      <c r="GW16" s="24"/>
      <c r="GX16" s="24"/>
      <c r="GY16" s="24"/>
      <c r="GZ16" s="24"/>
      <c r="HA16" s="24"/>
      <c r="HB16" s="24"/>
      <c r="HC16" s="24"/>
      <c r="HD16" s="24"/>
      <c r="HE16" s="24"/>
      <c r="HF16" s="24"/>
      <c r="HG16" s="24"/>
      <c r="HH16" s="24"/>
      <c r="HI16" s="24"/>
      <c r="HJ16" s="24"/>
      <c r="HK16" s="24"/>
      <c r="HL16" s="24"/>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row>
    <row r="17" spans="1:256" s="25" customFormat="1" ht="9" customHeight="1" x14ac:dyDescent="0.25">
      <c r="A17" s="18"/>
      <c r="B17" s="19"/>
      <c r="C17" s="20"/>
      <c r="D17" s="21"/>
      <c r="E17" s="26"/>
      <c r="F17" s="26"/>
      <c r="G17" s="26"/>
      <c r="H17" s="26"/>
      <c r="I17" s="26"/>
      <c r="J17" s="26"/>
      <c r="K17" s="26"/>
      <c r="L17" s="18"/>
      <c r="M17" s="18"/>
      <c r="N17" s="18"/>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24"/>
      <c r="GQ17" s="24"/>
      <c r="GR17" s="24"/>
      <c r="GS17" s="24"/>
      <c r="GT17" s="24"/>
      <c r="GU17" s="24"/>
      <c r="GV17" s="24"/>
      <c r="GW17" s="24"/>
      <c r="GX17" s="24"/>
      <c r="GY17" s="24"/>
      <c r="GZ17" s="24"/>
      <c r="HA17" s="24"/>
      <c r="HB17" s="24"/>
      <c r="HC17" s="24"/>
      <c r="HD17" s="24"/>
      <c r="HE17" s="24"/>
      <c r="HF17" s="24"/>
      <c r="HG17" s="24"/>
      <c r="HH17" s="24"/>
      <c r="HI17" s="24"/>
      <c r="HJ17" s="24"/>
      <c r="HK17" s="24"/>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row>
    <row r="18" spans="1:256" s="25" customFormat="1" ht="15" customHeight="1" x14ac:dyDescent="0.25">
      <c r="A18" s="18"/>
      <c r="B18" s="19"/>
      <c r="C18" s="20"/>
      <c r="D18" s="21" t="s">
        <v>2</v>
      </c>
      <c r="E18" s="124" t="s">
        <v>17</v>
      </c>
      <c r="F18" s="124"/>
      <c r="G18" s="124"/>
      <c r="H18" s="124"/>
      <c r="I18" s="124"/>
      <c r="J18" s="124"/>
      <c r="K18" s="124"/>
      <c r="L18" s="22"/>
      <c r="M18" s="22"/>
      <c r="N18" s="22"/>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row>
    <row r="19" spans="1:256" s="25" customFormat="1" ht="9" customHeight="1" x14ac:dyDescent="0.25">
      <c r="A19" s="22"/>
      <c r="B19" s="22"/>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4"/>
      <c r="GQ19" s="24"/>
      <c r="GR19" s="24"/>
      <c r="GS19" s="24"/>
      <c r="GT19" s="24"/>
      <c r="GU19" s="24"/>
      <c r="GV19" s="24"/>
      <c r="GW19" s="24"/>
      <c r="GX19" s="24"/>
      <c r="GY19" s="24"/>
      <c r="GZ19" s="24"/>
      <c r="HA19" s="24"/>
      <c r="HB19" s="24"/>
      <c r="HC19" s="24"/>
      <c r="HD19" s="24"/>
      <c r="HE19" s="24"/>
      <c r="HF19" s="24"/>
      <c r="HG19" s="24"/>
      <c r="HH19" s="24"/>
      <c r="HI19" s="24"/>
      <c r="HJ19" s="24"/>
      <c r="HK19" s="24"/>
      <c r="HL19" s="24"/>
      <c r="HM19" s="24"/>
      <c r="HN19" s="24"/>
      <c r="HO19" s="24"/>
      <c r="HP19" s="24"/>
      <c r="HQ19" s="24"/>
      <c r="HR19" s="24"/>
      <c r="HS19" s="24"/>
      <c r="HT19" s="24"/>
      <c r="HU19" s="24"/>
      <c r="HV19" s="24"/>
      <c r="HW19" s="24"/>
      <c r="HX19" s="24"/>
      <c r="HY19" s="24"/>
      <c r="HZ19" s="24"/>
      <c r="IA19" s="24"/>
      <c r="IB19" s="24"/>
      <c r="IC19" s="24"/>
      <c r="ID19" s="24"/>
      <c r="IE19" s="24"/>
      <c r="IF19" s="24"/>
      <c r="IG19" s="24"/>
      <c r="IH19" s="24"/>
      <c r="II19" s="24"/>
      <c r="IJ19" s="24"/>
    </row>
    <row r="20" spans="1:256" x14ac:dyDescent="0.25">
      <c r="B20" s="5"/>
      <c r="C20" s="5"/>
      <c r="D20" s="5"/>
      <c r="E20" s="5"/>
      <c r="F20" s="5"/>
      <c r="G20" s="5"/>
      <c r="H20" s="5"/>
      <c r="I20" s="5"/>
      <c r="J20" s="5"/>
      <c r="K20" s="5"/>
    </row>
    <row r="21" spans="1:256" ht="15.6" customHeight="1" x14ac:dyDescent="0.25">
      <c r="B21" s="5"/>
      <c r="C21" s="5"/>
      <c r="D21" s="5"/>
      <c r="E21" s="5"/>
      <c r="F21" s="5"/>
      <c r="G21" s="5"/>
      <c r="H21" s="5"/>
      <c r="I21" s="5"/>
      <c r="J21" s="5"/>
      <c r="K21" s="5"/>
    </row>
    <row r="22" spans="1:256" x14ac:dyDescent="0.25">
      <c r="B22" s="5"/>
      <c r="C22" s="5"/>
      <c r="D22" s="5"/>
      <c r="E22" s="5"/>
      <c r="F22" s="5"/>
      <c r="G22" s="5"/>
      <c r="H22" s="5"/>
      <c r="I22" s="5"/>
      <c r="J22" s="5"/>
      <c r="K22" s="5"/>
    </row>
    <row r="23" spans="1:256" x14ac:dyDescent="0.25">
      <c r="B23" s="5"/>
      <c r="C23" s="5"/>
      <c r="D23" s="5"/>
      <c r="E23" s="5"/>
      <c r="F23" s="5"/>
      <c r="G23" s="5"/>
      <c r="H23" s="5"/>
      <c r="I23" s="5"/>
      <c r="J23" s="5"/>
      <c r="K23" s="5"/>
    </row>
    <row r="24" spans="1:256" x14ac:dyDescent="0.25">
      <c r="B24" s="5"/>
      <c r="C24" s="5"/>
      <c r="D24" s="5"/>
      <c r="E24" s="5"/>
      <c r="F24" s="5"/>
      <c r="G24" s="5"/>
      <c r="H24" s="5"/>
      <c r="I24" s="5"/>
      <c r="J24" s="5"/>
      <c r="K24" s="5"/>
    </row>
    <row r="25" spans="1:256" x14ac:dyDescent="0.25">
      <c r="B25" s="5"/>
      <c r="C25" s="5"/>
      <c r="D25" s="5"/>
      <c r="E25" s="5"/>
      <c r="F25" s="5"/>
      <c r="G25" s="5"/>
      <c r="H25" s="5"/>
      <c r="I25" s="5"/>
      <c r="J25" s="5"/>
      <c r="K25" s="5"/>
    </row>
    <row r="26" spans="1:256" x14ac:dyDescent="0.25">
      <c r="B26" s="5"/>
      <c r="C26" s="5"/>
      <c r="D26" s="5"/>
      <c r="E26" s="5"/>
      <c r="F26" s="5"/>
      <c r="G26" s="5"/>
      <c r="H26" s="5"/>
      <c r="I26" s="5"/>
      <c r="J26" s="5"/>
      <c r="K26" s="5"/>
    </row>
    <row r="27" spans="1:256" x14ac:dyDescent="0.25">
      <c r="B27" s="5"/>
      <c r="C27" s="5"/>
      <c r="D27" s="5"/>
      <c r="E27" s="5"/>
      <c r="F27" s="5"/>
      <c r="G27" s="5"/>
      <c r="H27" s="5"/>
      <c r="I27" s="5"/>
      <c r="J27" s="5"/>
      <c r="K27" s="5"/>
    </row>
    <row r="28" spans="1:256" x14ac:dyDescent="0.25">
      <c r="B28" s="5"/>
      <c r="C28" s="5"/>
      <c r="D28" s="5"/>
      <c r="E28" s="5"/>
      <c r="F28" s="5"/>
      <c r="G28" s="5"/>
      <c r="H28" s="5"/>
      <c r="I28" s="5"/>
      <c r="J28" s="5"/>
      <c r="K28" s="5"/>
    </row>
    <row r="29" spans="1:256" ht="15" customHeight="1" x14ac:dyDescent="0.25">
      <c r="B29" s="5"/>
      <c r="C29" s="5"/>
      <c r="D29" s="5"/>
      <c r="E29" s="5"/>
      <c r="F29" s="5"/>
      <c r="G29" s="5"/>
      <c r="H29" s="5"/>
      <c r="I29" s="5"/>
      <c r="J29" s="5"/>
      <c r="K29" s="5"/>
    </row>
    <row r="30" spans="1:256" x14ac:dyDescent="0.25">
      <c r="B30" s="5"/>
      <c r="C30" s="5"/>
      <c r="D30" s="5"/>
      <c r="E30" s="5"/>
      <c r="F30" s="5"/>
      <c r="G30" s="5"/>
      <c r="H30" s="5"/>
      <c r="I30" s="5"/>
      <c r="J30" s="5"/>
      <c r="K30" s="5"/>
    </row>
    <row r="31" spans="1:256" x14ac:dyDescent="0.25">
      <c r="B31" s="5"/>
      <c r="C31" s="5"/>
      <c r="D31" s="5"/>
      <c r="E31" s="5"/>
      <c r="F31" s="5"/>
      <c r="G31" s="5"/>
      <c r="H31" s="5"/>
      <c r="I31" s="5"/>
      <c r="J31" s="5"/>
      <c r="K31" s="5"/>
    </row>
    <row r="32" spans="1:256" x14ac:dyDescent="0.25">
      <c r="B32" s="5"/>
      <c r="C32" s="5"/>
      <c r="D32" s="5"/>
      <c r="E32" s="5"/>
      <c r="F32" s="5"/>
      <c r="G32" s="5"/>
      <c r="H32" s="5"/>
      <c r="I32" s="5"/>
      <c r="J32" s="5"/>
      <c r="K32" s="5"/>
    </row>
    <row r="33" spans="1:11" x14ac:dyDescent="0.25">
      <c r="B33" s="5"/>
      <c r="C33" s="5"/>
      <c r="D33" s="5"/>
      <c r="E33" s="5"/>
      <c r="F33" s="5"/>
      <c r="G33" s="5"/>
      <c r="H33" s="5"/>
      <c r="I33" s="5"/>
      <c r="J33" s="5"/>
      <c r="K33" s="5"/>
    </row>
    <row r="34" spans="1:11" x14ac:dyDescent="0.25">
      <c r="A34" s="4"/>
      <c r="B34" s="4"/>
      <c r="C34" s="5"/>
      <c r="D34" s="5"/>
      <c r="E34" s="5"/>
      <c r="F34" s="5"/>
      <c r="G34" s="5"/>
      <c r="H34" s="5"/>
      <c r="I34" s="5"/>
      <c r="J34" s="5"/>
      <c r="K34" s="5"/>
    </row>
    <row r="35" spans="1:11" x14ac:dyDescent="0.25">
      <c r="B35" s="5"/>
      <c r="C35" s="5"/>
      <c r="D35" s="5"/>
      <c r="E35" s="5"/>
      <c r="F35" s="5"/>
      <c r="G35" s="5"/>
      <c r="H35" s="5"/>
      <c r="I35" s="5"/>
      <c r="J35" s="5"/>
      <c r="K35" s="5"/>
    </row>
    <row r="36" spans="1:11" x14ac:dyDescent="0.25">
      <c r="A36" s="1"/>
      <c r="B36" s="27"/>
      <c r="C36" s="4"/>
      <c r="D36" s="4"/>
    </row>
    <row r="37" spans="1:11" x14ac:dyDescent="0.25">
      <c r="A37" s="1"/>
      <c r="B37" s="27"/>
      <c r="C37" s="4"/>
      <c r="D37" s="4"/>
    </row>
  </sheetData>
  <mergeCells count="4">
    <mergeCell ref="E9:K10"/>
    <mergeCell ref="E12:K13"/>
    <mergeCell ref="E18:K18"/>
    <mergeCell ref="E15:K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136"/>
  <sheetViews>
    <sheetView showGridLines="0" zoomScale="80" zoomScaleNormal="80" workbookViewId="0">
      <selection activeCell="G224" sqref="G224"/>
    </sheetView>
  </sheetViews>
  <sheetFormatPr defaultColWidth="10" defaultRowHeight="15" x14ac:dyDescent="0.25"/>
  <cols>
    <col min="1" max="1" width="3.25" style="32" customWidth="1"/>
    <col min="2" max="3" width="0.75" style="29" customWidth="1"/>
    <col min="4" max="4" width="9.875" style="29" customWidth="1"/>
    <col min="5" max="10" width="13.875" style="47" customWidth="1"/>
    <col min="11" max="11" width="18.25" style="47" customWidth="1"/>
    <col min="12" max="12" width="13.875" style="47" customWidth="1"/>
    <col min="13" max="15" width="10.25" style="47" customWidth="1"/>
    <col min="16" max="17" width="10.25" style="48" customWidth="1"/>
    <col min="18" max="19" width="10.25" style="47" customWidth="1"/>
    <col min="20" max="20" width="8" style="48" customWidth="1"/>
    <col min="21" max="254" width="8" style="47" customWidth="1"/>
    <col min="255" max="16384" width="10" style="47"/>
  </cols>
  <sheetData>
    <row r="1" spans="1:251" s="29" customFormat="1" ht="12.75" customHeight="1" x14ac:dyDescent="0.25">
      <c r="A1" s="28"/>
      <c r="D1" s="30"/>
      <c r="E1" s="30"/>
      <c r="F1" s="30"/>
      <c r="G1" s="30"/>
      <c r="H1" s="30"/>
      <c r="I1" s="30"/>
      <c r="J1" s="30"/>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row>
    <row r="2" spans="1:251" s="34" customFormat="1" ht="1.5" customHeight="1" x14ac:dyDescent="0.25">
      <c r="A2" s="28"/>
      <c r="B2" s="33"/>
      <c r="C2" s="33"/>
      <c r="D2" s="33"/>
      <c r="E2" s="33"/>
      <c r="F2" s="33"/>
      <c r="G2" s="33"/>
      <c r="H2" s="33"/>
      <c r="I2" s="33"/>
      <c r="J2" s="33"/>
      <c r="K2" s="33"/>
      <c r="L2" s="33"/>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row>
    <row r="3" spans="1:251" s="29" customFormat="1" ht="0.75" customHeight="1" x14ac:dyDescent="0.25">
      <c r="A3" s="28"/>
      <c r="B3" s="35"/>
      <c r="C3" s="35"/>
      <c r="D3" s="35"/>
      <c r="E3" s="35"/>
      <c r="F3" s="35"/>
      <c r="G3" s="35"/>
      <c r="H3" s="35"/>
      <c r="I3" s="35"/>
      <c r="J3" s="35"/>
      <c r="K3" s="35"/>
      <c r="L3" s="35"/>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row>
    <row r="4" spans="1:251" s="40" customFormat="1" ht="21" x14ac:dyDescent="0.25">
      <c r="A4" s="36"/>
      <c r="B4" s="37" t="s">
        <v>60</v>
      </c>
      <c r="C4" s="37"/>
      <c r="D4" s="38"/>
      <c r="E4" s="38"/>
      <c r="F4" s="38"/>
      <c r="G4" s="38"/>
      <c r="H4" s="38"/>
      <c r="I4" s="38"/>
      <c r="J4" s="38"/>
      <c r="K4" s="38"/>
      <c r="L4" s="3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row>
    <row r="5" spans="1:251" s="29" customFormat="1" ht="0.75" customHeight="1" x14ac:dyDescent="0.25">
      <c r="A5" s="32"/>
      <c r="B5" s="41"/>
      <c r="C5" s="41"/>
      <c r="D5" s="35"/>
      <c r="E5" s="35"/>
      <c r="F5" s="35"/>
      <c r="G5" s="35"/>
      <c r="H5" s="35"/>
      <c r="I5" s="35"/>
      <c r="J5" s="35"/>
      <c r="K5" s="35"/>
      <c r="L5" s="35"/>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row>
    <row r="6" spans="1:251" s="34" customFormat="1" ht="1.5" customHeight="1" x14ac:dyDescent="0.25">
      <c r="A6" s="32"/>
      <c r="B6" s="42"/>
      <c r="C6" s="42"/>
      <c r="D6" s="33"/>
      <c r="E6" s="33"/>
      <c r="F6" s="33"/>
      <c r="G6" s="33"/>
      <c r="H6" s="33"/>
      <c r="I6" s="33"/>
      <c r="J6" s="33"/>
      <c r="K6" s="33"/>
      <c r="L6" s="33"/>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row>
    <row r="7" spans="1:251" s="29" customFormat="1" ht="12.75" customHeight="1" x14ac:dyDescent="0.25">
      <c r="A7" s="32"/>
      <c r="B7" s="43" t="s">
        <v>12</v>
      </c>
      <c r="C7" s="43"/>
      <c r="D7" s="35"/>
      <c r="E7" s="35"/>
      <c r="F7" s="35"/>
      <c r="G7" s="35"/>
      <c r="H7" s="35"/>
      <c r="I7" s="35"/>
      <c r="J7" s="3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row>
    <row r="8" spans="1:251" x14ac:dyDescent="0.25">
      <c r="C8" s="44"/>
      <c r="D8" s="45"/>
      <c r="E8" s="46"/>
    </row>
    <row r="9" spans="1:251" ht="15" customHeight="1" x14ac:dyDescent="0.25">
      <c r="A9" s="49"/>
      <c r="B9" s="50"/>
      <c r="C9" s="35"/>
      <c r="D9" s="125" t="s">
        <v>43</v>
      </c>
      <c r="E9" s="125"/>
      <c r="F9" s="125"/>
      <c r="G9" s="125"/>
      <c r="H9" s="125"/>
      <c r="I9" s="100"/>
      <c r="J9" s="100"/>
      <c r="K9" s="52"/>
      <c r="L9" s="53"/>
      <c r="O9" s="48"/>
      <c r="P9" s="47"/>
      <c r="Q9" s="47"/>
      <c r="T9" s="47"/>
    </row>
    <row r="10" spans="1:251" ht="18" customHeight="1" x14ac:dyDescent="0.25">
      <c r="A10" s="49"/>
      <c r="B10" s="50"/>
      <c r="C10" s="35"/>
      <c r="D10" s="126" t="s">
        <v>24</v>
      </c>
      <c r="E10" s="126"/>
      <c r="F10" s="126"/>
      <c r="G10" s="126"/>
      <c r="H10" s="126"/>
      <c r="I10" s="126"/>
      <c r="J10" s="126"/>
      <c r="K10" s="54"/>
      <c r="L10" s="55"/>
      <c r="M10" s="55"/>
      <c r="N10" s="56"/>
      <c r="O10" s="56"/>
      <c r="P10" s="47"/>
      <c r="Q10" s="47"/>
      <c r="T10" s="47"/>
    </row>
    <row r="11" spans="1:251" ht="27.75" customHeight="1" x14ac:dyDescent="0.25">
      <c r="A11" s="49"/>
      <c r="B11" s="50"/>
      <c r="C11" s="35"/>
      <c r="D11" s="55" t="s">
        <v>3</v>
      </c>
      <c r="E11" s="55" t="s">
        <v>19</v>
      </c>
      <c r="F11" s="55" t="s">
        <v>20</v>
      </c>
      <c r="G11" s="55" t="s">
        <v>62</v>
      </c>
      <c r="H11" s="55" t="s">
        <v>61</v>
      </c>
      <c r="I11" s="55" t="s">
        <v>21</v>
      </c>
      <c r="J11" s="55" t="s">
        <v>22</v>
      </c>
      <c r="K11" s="55" t="s">
        <v>23</v>
      </c>
      <c r="L11" s="55" t="s">
        <v>18</v>
      </c>
      <c r="M11" s="54"/>
      <c r="P11" s="47"/>
      <c r="Q11" s="57"/>
      <c r="R11" s="58"/>
      <c r="S11" s="58"/>
      <c r="T11" s="58"/>
      <c r="U11" s="58"/>
      <c r="V11" s="59"/>
    </row>
    <row r="12" spans="1:251" ht="15.75" x14ac:dyDescent="0.25">
      <c r="A12" s="49"/>
      <c r="B12" s="50"/>
      <c r="C12" s="35"/>
      <c r="D12" s="101">
        <v>43712</v>
      </c>
      <c r="E12" s="61">
        <v>18.63</v>
      </c>
      <c r="F12" s="62"/>
      <c r="G12" s="61">
        <v>75.88</v>
      </c>
      <c r="H12" s="63"/>
      <c r="I12" s="74">
        <v>11.64</v>
      </c>
      <c r="J12" s="63"/>
      <c r="K12" s="61">
        <v>9894.6</v>
      </c>
      <c r="L12" s="54"/>
      <c r="M12" s="54"/>
      <c r="P12" s="47"/>
      <c r="Q12" s="57"/>
      <c r="R12" s="58"/>
      <c r="S12" s="58"/>
      <c r="T12" s="58"/>
      <c r="U12" s="58"/>
      <c r="V12" s="59"/>
    </row>
    <row r="13" spans="1:251" ht="15.75" x14ac:dyDescent="0.25">
      <c r="A13" s="49"/>
      <c r="B13" s="50"/>
      <c r="C13" s="35"/>
      <c r="D13" s="101">
        <v>43713</v>
      </c>
      <c r="E13" s="61">
        <v>19.065000000000001</v>
      </c>
      <c r="F13" s="64"/>
      <c r="G13" s="61">
        <v>77.88</v>
      </c>
      <c r="H13" s="64"/>
      <c r="I13" s="75">
        <v>12.08</v>
      </c>
      <c r="J13" s="64"/>
      <c r="K13" s="61">
        <v>9983.07</v>
      </c>
      <c r="L13" s="65"/>
      <c r="M13" s="54"/>
      <c r="P13" s="47"/>
      <c r="Q13" s="57"/>
      <c r="R13" s="58"/>
      <c r="S13" s="58"/>
      <c r="T13" s="58"/>
      <c r="U13" s="58"/>
      <c r="V13" s="59"/>
    </row>
    <row r="14" spans="1:251" ht="15.75" x14ac:dyDescent="0.25">
      <c r="A14" s="28"/>
      <c r="B14" s="50"/>
      <c r="C14" s="35"/>
      <c r="D14" s="101">
        <v>43714</v>
      </c>
      <c r="E14" s="61">
        <v>19.21</v>
      </c>
      <c r="F14" s="64"/>
      <c r="G14" s="61">
        <v>78.66</v>
      </c>
      <c r="H14" s="64"/>
      <c r="I14" s="75">
        <v>12.19</v>
      </c>
      <c r="J14" s="64"/>
      <c r="K14" s="61">
        <v>10073.82</v>
      </c>
      <c r="L14" s="65"/>
      <c r="M14" s="54"/>
      <c r="P14" s="47"/>
      <c r="Q14" s="57"/>
      <c r="R14" s="58"/>
      <c r="S14" s="58"/>
      <c r="T14" s="58"/>
      <c r="U14" s="58"/>
      <c r="V14" s="59"/>
    </row>
    <row r="15" spans="1:251" ht="15.75" x14ac:dyDescent="0.25">
      <c r="A15" s="28"/>
      <c r="B15" s="50"/>
      <c r="C15" s="35"/>
      <c r="D15" s="101">
        <v>43717</v>
      </c>
      <c r="E15" s="61">
        <v>19.465</v>
      </c>
      <c r="F15" s="64"/>
      <c r="G15" s="61">
        <v>80.06</v>
      </c>
      <c r="H15" s="64"/>
      <c r="I15" s="75">
        <v>12.49</v>
      </c>
      <c r="J15" s="64"/>
      <c r="K15" s="61">
        <v>10059.370000000001</v>
      </c>
      <c r="L15" s="65"/>
      <c r="M15" s="54"/>
      <c r="P15" s="47"/>
      <c r="Q15" s="57"/>
      <c r="R15" s="58"/>
      <c r="S15" s="58"/>
      <c r="T15" s="58"/>
      <c r="U15" s="58"/>
      <c r="V15" s="59"/>
    </row>
    <row r="16" spans="1:251" ht="15.75" x14ac:dyDescent="0.25">
      <c r="A16" s="28"/>
      <c r="B16" s="50"/>
      <c r="C16" s="35"/>
      <c r="D16" s="101">
        <v>43718</v>
      </c>
      <c r="E16" s="61">
        <v>19.78</v>
      </c>
      <c r="F16" s="64"/>
      <c r="G16" s="61">
        <v>79.180000000000007</v>
      </c>
      <c r="H16" s="64"/>
      <c r="I16" s="75">
        <v>12.775</v>
      </c>
      <c r="J16" s="64"/>
      <c r="K16" s="61">
        <v>10020.48</v>
      </c>
      <c r="L16" s="65"/>
      <c r="M16" s="54"/>
      <c r="P16" s="47"/>
      <c r="Q16" s="57"/>
      <c r="R16" s="58"/>
      <c r="S16" s="58"/>
      <c r="T16" s="58"/>
      <c r="U16" s="58"/>
      <c r="V16" s="59"/>
    </row>
    <row r="17" spans="1:22" ht="15.75" x14ac:dyDescent="0.25">
      <c r="A17" s="28"/>
      <c r="B17" s="50"/>
      <c r="C17" s="35"/>
      <c r="D17" s="101">
        <v>43719</v>
      </c>
      <c r="E17" s="61">
        <v>20.05</v>
      </c>
      <c r="F17" s="64"/>
      <c r="G17" s="61">
        <v>81.08</v>
      </c>
      <c r="H17" s="64"/>
      <c r="I17" s="75">
        <v>12.98</v>
      </c>
      <c r="J17" s="64"/>
      <c r="K17" s="61">
        <v>10098.59</v>
      </c>
      <c r="L17" s="65"/>
      <c r="M17" s="54"/>
      <c r="P17" s="47"/>
      <c r="Q17" s="57"/>
      <c r="R17" s="58"/>
      <c r="S17" s="58"/>
      <c r="T17" s="58"/>
      <c r="U17" s="58"/>
      <c r="V17" s="59"/>
    </row>
    <row r="18" spans="1:22" ht="15.75" x14ac:dyDescent="0.25">
      <c r="A18" s="28"/>
      <c r="B18" s="50"/>
      <c r="C18" s="35"/>
      <c r="D18" s="101">
        <v>43720</v>
      </c>
      <c r="E18" s="61">
        <v>20.11</v>
      </c>
      <c r="F18" s="64"/>
      <c r="G18" s="61">
        <v>80.16</v>
      </c>
      <c r="H18" s="64"/>
      <c r="I18" s="75">
        <v>12.83</v>
      </c>
      <c r="J18" s="64"/>
      <c r="K18" s="61">
        <v>10094.09</v>
      </c>
      <c r="L18" s="65"/>
      <c r="M18" s="54"/>
      <c r="P18" s="47"/>
      <c r="Q18" s="57"/>
      <c r="R18" s="58"/>
      <c r="S18" s="58"/>
      <c r="T18" s="58"/>
      <c r="U18" s="58"/>
      <c r="V18" s="59"/>
    </row>
    <row r="19" spans="1:22" ht="15.75" x14ac:dyDescent="0.25">
      <c r="A19" s="28"/>
      <c r="B19" s="50"/>
      <c r="C19" s="35"/>
      <c r="D19" s="101">
        <v>43721</v>
      </c>
      <c r="E19" s="61">
        <v>20.25</v>
      </c>
      <c r="F19" s="64"/>
      <c r="G19" s="61">
        <v>80.760000000000005</v>
      </c>
      <c r="H19" s="64"/>
      <c r="I19" s="75">
        <v>13.1</v>
      </c>
      <c r="J19" s="64"/>
      <c r="K19" s="61">
        <v>10047.34</v>
      </c>
      <c r="L19" s="65"/>
      <c r="M19" s="54"/>
      <c r="P19" s="47"/>
      <c r="Q19" s="57"/>
      <c r="R19" s="58"/>
      <c r="S19" s="58"/>
      <c r="T19" s="58"/>
      <c r="U19" s="58"/>
      <c r="V19" s="59"/>
    </row>
    <row r="20" spans="1:22" ht="15.75" x14ac:dyDescent="0.25">
      <c r="A20" s="28"/>
      <c r="B20" s="50"/>
      <c r="C20" s="35"/>
      <c r="D20" s="101">
        <v>43724</v>
      </c>
      <c r="E20" s="61">
        <v>20.18</v>
      </c>
      <c r="F20" s="64"/>
      <c r="G20" s="61">
        <v>79.319999999999993</v>
      </c>
      <c r="H20" s="64"/>
      <c r="I20" s="75">
        <v>12.875</v>
      </c>
      <c r="J20" s="64"/>
      <c r="K20" s="61">
        <v>9969.19</v>
      </c>
      <c r="L20" s="65"/>
      <c r="M20" s="54"/>
      <c r="P20" s="47"/>
      <c r="Q20" s="57"/>
      <c r="R20" s="58"/>
      <c r="S20" s="58"/>
      <c r="T20" s="58"/>
      <c r="U20" s="58"/>
      <c r="V20" s="59"/>
    </row>
    <row r="21" spans="1:22" ht="15.75" x14ac:dyDescent="0.25">
      <c r="A21" s="28"/>
      <c r="B21" s="50"/>
      <c r="C21" s="35"/>
      <c r="D21" s="101">
        <v>43725</v>
      </c>
      <c r="E21" s="61">
        <v>20.16</v>
      </c>
      <c r="F21" s="64"/>
      <c r="G21" s="61">
        <v>78.959999999999994</v>
      </c>
      <c r="H21" s="64"/>
      <c r="I21" s="75">
        <v>12.664999999999999</v>
      </c>
      <c r="J21" s="64"/>
      <c r="K21" s="61">
        <v>10013.82</v>
      </c>
      <c r="L21" s="65"/>
      <c r="M21" s="54"/>
      <c r="P21" s="47"/>
      <c r="Q21" s="57"/>
      <c r="R21" s="58"/>
      <c r="S21" s="58"/>
      <c r="T21" s="58"/>
      <c r="U21" s="58"/>
      <c r="V21" s="59"/>
    </row>
    <row r="22" spans="1:22" ht="15.75" x14ac:dyDescent="0.25">
      <c r="A22" s="28"/>
      <c r="B22" s="50"/>
      <c r="C22" s="35"/>
      <c r="D22" s="101">
        <v>43726</v>
      </c>
      <c r="E22" s="61">
        <v>20.149999999999999</v>
      </c>
      <c r="F22" s="64"/>
      <c r="G22" s="61">
        <v>74.099999999999994</v>
      </c>
      <c r="H22" s="64"/>
      <c r="I22" s="75">
        <v>12.69</v>
      </c>
      <c r="J22" s="64"/>
      <c r="K22" s="61">
        <v>10018.84</v>
      </c>
      <c r="L22" s="65"/>
      <c r="M22" s="54"/>
      <c r="P22" s="47"/>
      <c r="Q22" s="57"/>
      <c r="R22" s="58"/>
      <c r="S22" s="58"/>
      <c r="T22" s="58"/>
      <c r="U22" s="58"/>
      <c r="V22" s="59"/>
    </row>
    <row r="23" spans="1:22" ht="15.75" x14ac:dyDescent="0.25">
      <c r="A23" s="28"/>
      <c r="B23" s="50"/>
      <c r="C23" s="35"/>
      <c r="D23" s="101">
        <v>43727</v>
      </c>
      <c r="E23" s="61">
        <v>20.12</v>
      </c>
      <c r="F23" s="64"/>
      <c r="G23" s="61">
        <v>75.040000000000006</v>
      </c>
      <c r="H23" s="64"/>
      <c r="I23" s="75">
        <v>12.9</v>
      </c>
      <c r="J23" s="64"/>
      <c r="K23" s="61">
        <v>10064.459999999999</v>
      </c>
      <c r="L23" s="65"/>
      <c r="M23" s="54"/>
      <c r="P23" s="47"/>
      <c r="Q23" s="57"/>
      <c r="R23" s="58"/>
      <c r="S23" s="58"/>
      <c r="T23" s="58"/>
      <c r="U23" s="58"/>
      <c r="V23" s="59"/>
    </row>
    <row r="24" spans="1:22" ht="15.75" x14ac:dyDescent="0.25">
      <c r="A24" s="28"/>
      <c r="B24" s="50"/>
      <c r="C24" s="35"/>
      <c r="D24" s="101">
        <v>43728</v>
      </c>
      <c r="E24" s="61">
        <v>20.07</v>
      </c>
      <c r="F24" s="64"/>
      <c r="G24" s="61">
        <v>74.86</v>
      </c>
      <c r="H24" s="64"/>
      <c r="I24" s="75">
        <v>12.865</v>
      </c>
      <c r="J24" s="64"/>
      <c r="K24" s="61">
        <v>10056.83</v>
      </c>
      <c r="L24" s="65"/>
      <c r="M24" s="54"/>
      <c r="P24" s="47"/>
      <c r="Q24" s="57"/>
      <c r="R24" s="58"/>
      <c r="S24" s="58"/>
      <c r="T24" s="58"/>
      <c r="U24" s="58"/>
      <c r="V24" s="59"/>
    </row>
    <row r="25" spans="1:22" ht="15.75" x14ac:dyDescent="0.25">
      <c r="A25" s="28"/>
      <c r="B25" s="50"/>
      <c r="C25" s="35"/>
      <c r="D25" s="101">
        <v>43731</v>
      </c>
      <c r="E25" s="61">
        <v>19.695</v>
      </c>
      <c r="F25" s="64"/>
      <c r="G25" s="61">
        <v>73.48</v>
      </c>
      <c r="H25" s="64"/>
      <c r="I25" s="75">
        <v>12.505000000000001</v>
      </c>
      <c r="J25" s="64"/>
      <c r="K25" s="61">
        <v>9997.39</v>
      </c>
      <c r="L25" s="65"/>
      <c r="M25" s="54"/>
      <c r="P25" s="47"/>
      <c r="Q25" s="57"/>
      <c r="R25" s="58"/>
      <c r="S25" s="58"/>
      <c r="T25" s="58"/>
      <c r="U25" s="58"/>
      <c r="V25" s="59"/>
    </row>
    <row r="26" spans="1:22" ht="15.75" x14ac:dyDescent="0.25">
      <c r="A26" s="28"/>
      <c r="B26" s="50"/>
      <c r="C26" s="31"/>
      <c r="D26" s="101">
        <v>43732</v>
      </c>
      <c r="E26" s="61">
        <v>19.465</v>
      </c>
      <c r="F26" s="64"/>
      <c r="G26" s="61">
        <v>73.16</v>
      </c>
      <c r="H26" s="64"/>
      <c r="I26" s="75">
        <v>12.365</v>
      </c>
      <c r="J26" s="64"/>
      <c r="K26" s="61">
        <v>9991.31</v>
      </c>
      <c r="L26" s="65"/>
      <c r="M26" s="54"/>
      <c r="P26" s="47"/>
      <c r="Q26" s="57"/>
      <c r="R26" s="58"/>
      <c r="S26" s="58"/>
      <c r="T26" s="58"/>
      <c r="U26" s="58"/>
      <c r="V26" s="59"/>
    </row>
    <row r="27" spans="1:22" ht="15.75" x14ac:dyDescent="0.25">
      <c r="B27" s="50"/>
      <c r="C27" s="66"/>
      <c r="D27" s="101">
        <v>43733</v>
      </c>
      <c r="E27" s="61">
        <v>19.155000000000001</v>
      </c>
      <c r="F27" s="64"/>
      <c r="G27" s="61">
        <v>72.2</v>
      </c>
      <c r="H27" s="64"/>
      <c r="I27" s="75">
        <v>12.13</v>
      </c>
      <c r="J27" s="64"/>
      <c r="K27" s="61">
        <v>9914.82</v>
      </c>
      <c r="L27" s="65"/>
      <c r="M27" s="54"/>
      <c r="P27" s="47"/>
      <c r="Q27" s="57"/>
      <c r="R27" s="58"/>
      <c r="S27" s="58"/>
      <c r="T27" s="58"/>
      <c r="U27" s="58"/>
      <c r="V27" s="59"/>
    </row>
    <row r="28" spans="1:22" ht="15.75" x14ac:dyDescent="0.25">
      <c r="B28" s="50"/>
      <c r="C28" s="66"/>
      <c r="D28" s="101">
        <v>43734</v>
      </c>
      <c r="E28" s="61">
        <v>19.285</v>
      </c>
      <c r="F28" s="64"/>
      <c r="G28" s="61">
        <v>72.28</v>
      </c>
      <c r="H28" s="64"/>
      <c r="I28" s="75">
        <v>12.19</v>
      </c>
      <c r="J28" s="64"/>
      <c r="K28" s="61">
        <v>10010.709999999999</v>
      </c>
      <c r="L28" s="65"/>
      <c r="M28" s="54"/>
      <c r="P28" s="47"/>
      <c r="Q28" s="57"/>
      <c r="R28" s="58"/>
      <c r="S28" s="58"/>
      <c r="T28" s="58"/>
      <c r="U28" s="58"/>
      <c r="V28" s="59"/>
    </row>
    <row r="29" spans="1:22" ht="15.75" x14ac:dyDescent="0.25">
      <c r="B29" s="50"/>
      <c r="C29" s="66"/>
      <c r="D29" s="101">
        <v>43735</v>
      </c>
      <c r="E29" s="61">
        <v>19.43</v>
      </c>
      <c r="F29" s="64"/>
      <c r="G29" s="61">
        <v>73.040000000000006</v>
      </c>
      <c r="H29" s="64"/>
      <c r="I29" s="75">
        <v>12.12</v>
      </c>
      <c r="J29" s="64"/>
      <c r="K29" s="61">
        <v>10037.81</v>
      </c>
      <c r="L29" s="65"/>
      <c r="M29" s="54"/>
      <c r="P29" s="47"/>
      <c r="Q29" s="57"/>
      <c r="R29" s="58"/>
      <c r="S29" s="58"/>
      <c r="T29" s="58"/>
      <c r="U29" s="58"/>
      <c r="V29" s="59"/>
    </row>
    <row r="30" spans="1:22" ht="15.75" x14ac:dyDescent="0.25">
      <c r="B30" s="50"/>
      <c r="C30" s="66"/>
      <c r="D30" s="101">
        <v>43738</v>
      </c>
      <c r="E30" s="61">
        <v>19.61</v>
      </c>
      <c r="F30" s="64"/>
      <c r="G30" s="61">
        <v>73.22</v>
      </c>
      <c r="H30" s="64"/>
      <c r="I30" s="75">
        <v>12.234999999999999</v>
      </c>
      <c r="J30" s="64"/>
      <c r="K30" s="61">
        <v>10078.32</v>
      </c>
      <c r="L30" s="65"/>
      <c r="M30" s="54"/>
      <c r="P30" s="47"/>
      <c r="Q30" s="57"/>
      <c r="R30" s="58"/>
      <c r="S30" s="58"/>
      <c r="T30" s="58"/>
      <c r="U30" s="58"/>
      <c r="V30" s="59"/>
    </row>
    <row r="31" spans="1:22" ht="15.75" x14ac:dyDescent="0.25">
      <c r="B31" s="50"/>
      <c r="C31" s="66"/>
      <c r="D31" s="101">
        <v>43739</v>
      </c>
      <c r="E31" s="61">
        <v>19.274999999999999</v>
      </c>
      <c r="F31" s="64"/>
      <c r="G31" s="61">
        <v>71.540000000000006</v>
      </c>
      <c r="H31" s="64"/>
      <c r="I31" s="75">
        <v>11.885</v>
      </c>
      <c r="J31" s="64"/>
      <c r="K31" s="61">
        <v>9952.5</v>
      </c>
      <c r="L31" s="65"/>
      <c r="M31" s="54"/>
      <c r="P31" s="47"/>
      <c r="Q31" s="57"/>
      <c r="R31" s="58"/>
      <c r="S31" s="58"/>
      <c r="T31" s="58"/>
      <c r="U31" s="58"/>
      <c r="V31" s="59"/>
    </row>
    <row r="32" spans="1:22" ht="15.75" x14ac:dyDescent="0.25">
      <c r="B32" s="50"/>
      <c r="C32" s="66"/>
      <c r="D32" s="101">
        <v>43740</v>
      </c>
      <c r="E32" s="61">
        <v>18.524999999999999</v>
      </c>
      <c r="F32" s="64"/>
      <c r="G32" s="61">
        <v>69.599999999999994</v>
      </c>
      <c r="H32" s="64"/>
      <c r="I32" s="75">
        <v>11.63</v>
      </c>
      <c r="J32" s="64"/>
      <c r="K32" s="61">
        <v>9757.2800000000007</v>
      </c>
      <c r="L32" s="65"/>
      <c r="M32" s="54"/>
      <c r="P32" s="47"/>
      <c r="Q32" s="57"/>
      <c r="R32" s="58"/>
      <c r="S32" s="58"/>
      <c r="T32" s="58"/>
      <c r="U32" s="58"/>
      <c r="V32" s="59"/>
    </row>
    <row r="33" spans="2:22" ht="15.75" x14ac:dyDescent="0.25">
      <c r="B33" s="50"/>
      <c r="C33" s="66"/>
      <c r="D33" s="101">
        <v>43741</v>
      </c>
      <c r="E33" s="61">
        <v>18.18</v>
      </c>
      <c r="F33" s="64"/>
      <c r="G33" s="61">
        <v>69.040000000000006</v>
      </c>
      <c r="H33" s="64"/>
      <c r="I33" s="75">
        <v>11.41</v>
      </c>
      <c r="J33" s="64"/>
      <c r="K33" s="61">
        <v>9760.44</v>
      </c>
      <c r="L33" s="65"/>
      <c r="M33" s="54"/>
      <c r="P33" s="47"/>
      <c r="Q33" s="57"/>
      <c r="R33" s="58"/>
      <c r="S33" s="58"/>
      <c r="T33" s="58"/>
      <c r="U33" s="58"/>
      <c r="V33" s="59"/>
    </row>
    <row r="34" spans="2:22" ht="15.75" x14ac:dyDescent="0.25">
      <c r="B34" s="50"/>
      <c r="C34" s="66"/>
      <c r="D34" s="101">
        <v>43742</v>
      </c>
      <c r="E34" s="61">
        <v>18.07</v>
      </c>
      <c r="F34" s="64"/>
      <c r="G34" s="61">
        <v>69.319999999999993</v>
      </c>
      <c r="H34" s="64"/>
      <c r="I34" s="75">
        <v>11.4</v>
      </c>
      <c r="J34" s="64"/>
      <c r="K34" s="61">
        <v>9827.7199999999993</v>
      </c>
      <c r="L34" s="65"/>
      <c r="M34" s="54"/>
      <c r="P34" s="47"/>
      <c r="Q34" s="57"/>
      <c r="R34" s="58"/>
      <c r="S34" s="58"/>
      <c r="T34" s="58"/>
      <c r="U34" s="58"/>
      <c r="V34" s="59"/>
    </row>
    <row r="35" spans="2:22" ht="15.75" x14ac:dyDescent="0.25">
      <c r="B35" s="50"/>
      <c r="C35" s="66"/>
      <c r="D35" s="101">
        <v>43745</v>
      </c>
      <c r="E35" s="61">
        <v>18.07</v>
      </c>
      <c r="F35" s="64"/>
      <c r="G35" s="61">
        <v>69.62</v>
      </c>
      <c r="H35" s="64"/>
      <c r="I35" s="75">
        <v>11.475</v>
      </c>
      <c r="J35" s="64"/>
      <c r="K35" s="61">
        <v>9914.06</v>
      </c>
      <c r="L35" s="65"/>
      <c r="M35" s="54"/>
      <c r="P35" s="47"/>
      <c r="Q35" s="57"/>
      <c r="R35" s="58"/>
      <c r="S35" s="58"/>
      <c r="T35" s="58"/>
      <c r="U35" s="58"/>
      <c r="V35" s="59"/>
    </row>
    <row r="36" spans="2:22" ht="15.75" x14ac:dyDescent="0.25">
      <c r="B36" s="50"/>
      <c r="C36" s="66"/>
      <c r="D36" s="101">
        <v>43746</v>
      </c>
      <c r="E36" s="61">
        <v>17.89</v>
      </c>
      <c r="F36" s="64"/>
      <c r="G36" s="61">
        <v>69.2</v>
      </c>
      <c r="H36" s="64"/>
      <c r="I36" s="75">
        <v>11.404999999999999</v>
      </c>
      <c r="J36" s="64"/>
      <c r="K36" s="61">
        <v>9800.24</v>
      </c>
      <c r="L36" s="65"/>
      <c r="M36" s="54"/>
      <c r="P36" s="47"/>
      <c r="Q36" s="57"/>
      <c r="R36" s="58"/>
      <c r="S36" s="58"/>
      <c r="T36" s="58"/>
      <c r="U36" s="58"/>
      <c r="V36" s="59"/>
    </row>
    <row r="37" spans="2:22" ht="15.75" x14ac:dyDescent="0.25">
      <c r="B37" s="50"/>
      <c r="C37" s="66"/>
      <c r="D37" s="101">
        <v>43747</v>
      </c>
      <c r="E37" s="61">
        <v>17.914999999999999</v>
      </c>
      <c r="F37" s="64"/>
      <c r="G37" s="61">
        <v>69.58</v>
      </c>
      <c r="H37" s="64"/>
      <c r="I37" s="75">
        <v>11.42</v>
      </c>
      <c r="J37" s="64"/>
      <c r="K37" s="61">
        <v>9830.0499999999993</v>
      </c>
      <c r="L37" s="65"/>
      <c r="M37" s="54"/>
      <c r="P37" s="47"/>
      <c r="Q37" s="57"/>
      <c r="R37" s="58"/>
      <c r="S37" s="58"/>
      <c r="T37" s="58"/>
      <c r="U37" s="58"/>
      <c r="V37" s="59"/>
    </row>
    <row r="38" spans="2:22" ht="15.75" x14ac:dyDescent="0.25">
      <c r="B38" s="50"/>
      <c r="C38" s="66"/>
      <c r="D38" s="101">
        <v>43748</v>
      </c>
      <c r="E38" s="61">
        <v>18.125</v>
      </c>
      <c r="F38" s="64"/>
      <c r="G38" s="61">
        <v>71.099999999999994</v>
      </c>
      <c r="H38" s="64"/>
      <c r="I38" s="75">
        <v>11.61</v>
      </c>
      <c r="J38" s="64"/>
      <c r="K38" s="61">
        <v>9903.02</v>
      </c>
      <c r="L38" s="65"/>
      <c r="M38" s="54"/>
      <c r="P38" s="47"/>
      <c r="Q38" s="57"/>
      <c r="R38" s="58"/>
      <c r="S38" s="58"/>
      <c r="T38" s="58"/>
      <c r="U38" s="58"/>
      <c r="V38" s="59"/>
    </row>
    <row r="39" spans="2:22" ht="15.75" x14ac:dyDescent="0.25">
      <c r="B39" s="50"/>
      <c r="C39" s="66"/>
      <c r="D39" s="101">
        <v>43749</v>
      </c>
      <c r="E39" s="61">
        <v>18.475000000000001</v>
      </c>
      <c r="F39" s="64"/>
      <c r="G39" s="61">
        <v>72.040000000000006</v>
      </c>
      <c r="H39" s="64"/>
      <c r="I39" s="75">
        <v>12.055</v>
      </c>
      <c r="J39" s="64"/>
      <c r="K39" s="61">
        <v>10017.39</v>
      </c>
      <c r="L39" s="65"/>
      <c r="M39" s="54"/>
      <c r="P39" s="47"/>
      <c r="Q39" s="57"/>
      <c r="R39" s="58"/>
      <c r="S39" s="58"/>
      <c r="T39" s="58"/>
      <c r="U39" s="58"/>
      <c r="V39" s="59"/>
    </row>
    <row r="40" spans="2:22" ht="15.75" x14ac:dyDescent="0.25">
      <c r="B40" s="50"/>
      <c r="C40" s="66"/>
      <c r="D40" s="101">
        <v>43752</v>
      </c>
      <c r="E40" s="61">
        <v>18.475000000000001</v>
      </c>
      <c r="F40" s="64"/>
      <c r="G40" s="61">
        <v>72.3</v>
      </c>
      <c r="H40" s="64"/>
      <c r="I40" s="75">
        <v>11.975</v>
      </c>
      <c r="J40" s="64"/>
      <c r="K40" s="61">
        <v>9964.24</v>
      </c>
      <c r="L40" s="65"/>
      <c r="M40" s="54"/>
      <c r="P40" s="47"/>
      <c r="Q40" s="57"/>
      <c r="R40" s="58"/>
      <c r="S40" s="58"/>
      <c r="T40" s="58"/>
      <c r="U40" s="58"/>
      <c r="V40" s="59"/>
    </row>
    <row r="41" spans="2:22" ht="15.75" x14ac:dyDescent="0.25">
      <c r="B41" s="50"/>
      <c r="C41" s="66"/>
      <c r="D41" s="101">
        <v>43753</v>
      </c>
      <c r="E41" s="61">
        <v>18.78</v>
      </c>
      <c r="F41" s="64"/>
      <c r="G41" s="61">
        <v>73.099999999999994</v>
      </c>
      <c r="H41" s="64"/>
      <c r="I41" s="75">
        <v>12.244999999999999</v>
      </c>
      <c r="J41" s="64"/>
      <c r="K41" s="61">
        <v>10048.75</v>
      </c>
      <c r="L41" s="65"/>
      <c r="M41" s="54"/>
      <c r="P41" s="47"/>
      <c r="Q41" s="57"/>
      <c r="R41" s="58"/>
      <c r="S41" s="58"/>
      <c r="T41" s="58"/>
      <c r="U41" s="58"/>
      <c r="V41" s="59"/>
    </row>
    <row r="42" spans="2:22" ht="15.75" x14ac:dyDescent="0.25">
      <c r="B42" s="50"/>
      <c r="C42" s="66"/>
      <c r="D42" s="101">
        <v>43754</v>
      </c>
      <c r="E42" s="61">
        <v>18.809999999999999</v>
      </c>
      <c r="F42" s="64"/>
      <c r="G42" s="61">
        <v>73.52</v>
      </c>
      <c r="H42" s="64"/>
      <c r="I42" s="75">
        <v>12.39</v>
      </c>
      <c r="J42" s="64"/>
      <c r="K42" s="61">
        <v>10032.49</v>
      </c>
      <c r="L42" s="65"/>
      <c r="M42" s="54"/>
      <c r="P42" s="47"/>
      <c r="Q42" s="57"/>
      <c r="R42" s="58"/>
      <c r="S42" s="58"/>
      <c r="T42" s="58"/>
      <c r="U42" s="58"/>
      <c r="V42" s="59"/>
    </row>
    <row r="43" spans="2:22" ht="15.75" x14ac:dyDescent="0.25">
      <c r="B43" s="50"/>
      <c r="C43" s="66"/>
      <c r="D43" s="101">
        <v>43755</v>
      </c>
      <c r="E43" s="61">
        <v>18.8</v>
      </c>
      <c r="F43" s="64"/>
      <c r="G43" s="61">
        <v>74.040000000000006</v>
      </c>
      <c r="H43" s="64"/>
      <c r="I43" s="75">
        <v>12.255000000000001</v>
      </c>
      <c r="J43" s="64"/>
      <c r="K43" s="61">
        <v>10008.94</v>
      </c>
      <c r="L43" s="65"/>
      <c r="M43" s="54"/>
      <c r="P43" s="47"/>
      <c r="Q43" s="57"/>
      <c r="R43" s="58"/>
      <c r="S43" s="58"/>
      <c r="T43" s="58"/>
      <c r="U43" s="58"/>
      <c r="V43" s="59"/>
    </row>
    <row r="44" spans="2:22" ht="15.75" x14ac:dyDescent="0.25">
      <c r="B44" s="50"/>
      <c r="C44" s="66"/>
      <c r="D44" s="101">
        <v>43756</v>
      </c>
      <c r="E44" s="61">
        <v>18.8</v>
      </c>
      <c r="F44" s="64"/>
      <c r="G44" s="61">
        <v>72.78</v>
      </c>
      <c r="H44" s="64"/>
      <c r="I44" s="75">
        <v>12.164999999999999</v>
      </c>
      <c r="J44" s="64"/>
      <c r="K44" s="61">
        <v>9965.49</v>
      </c>
      <c r="L44" s="65"/>
      <c r="M44" s="54"/>
      <c r="P44" s="47"/>
      <c r="Q44" s="57"/>
      <c r="R44" s="58"/>
      <c r="S44" s="58"/>
      <c r="T44" s="47"/>
    </row>
    <row r="45" spans="2:22" ht="15.75" x14ac:dyDescent="0.25">
      <c r="B45" s="50"/>
      <c r="C45" s="66"/>
      <c r="D45" s="101">
        <v>43759</v>
      </c>
      <c r="E45" s="61">
        <v>19.32</v>
      </c>
      <c r="F45" s="64"/>
      <c r="G45" s="61">
        <v>73.64</v>
      </c>
      <c r="H45" s="64"/>
      <c r="I45" s="75">
        <v>12.42</v>
      </c>
      <c r="J45" s="64"/>
      <c r="K45" s="61">
        <v>9991.42</v>
      </c>
      <c r="L45" s="65"/>
      <c r="M45" s="54"/>
      <c r="O45" s="48"/>
      <c r="P45" s="47"/>
      <c r="Q45" s="47"/>
      <c r="T45" s="47"/>
    </row>
    <row r="46" spans="2:22" ht="15.75" x14ac:dyDescent="0.25">
      <c r="B46" s="50"/>
      <c r="C46" s="66"/>
      <c r="D46" s="101">
        <v>43760</v>
      </c>
      <c r="E46" s="61">
        <v>19.245000000000001</v>
      </c>
      <c r="F46" s="64"/>
      <c r="G46" s="61">
        <v>73.86</v>
      </c>
      <c r="H46" s="64"/>
      <c r="I46" s="75">
        <v>12.414999999999999</v>
      </c>
      <c r="J46" s="64"/>
      <c r="K46" s="61">
        <v>10017.35</v>
      </c>
      <c r="L46" s="65"/>
      <c r="M46" s="54"/>
      <c r="O46" s="48"/>
      <c r="P46" s="47"/>
      <c r="Q46" s="47"/>
      <c r="T46" s="47"/>
    </row>
    <row r="47" spans="2:22" ht="15.75" x14ac:dyDescent="0.25">
      <c r="B47" s="50"/>
      <c r="C47" s="66"/>
      <c r="D47" s="101">
        <v>43761</v>
      </c>
      <c r="E47" s="61">
        <v>19.914999999999999</v>
      </c>
      <c r="F47" s="64"/>
      <c r="G47" s="61">
        <v>74.260000000000005</v>
      </c>
      <c r="H47" s="64"/>
      <c r="I47" s="75">
        <v>12.49</v>
      </c>
      <c r="J47" s="64"/>
      <c r="K47" s="61">
        <v>10023.52</v>
      </c>
      <c r="L47" s="65"/>
      <c r="M47" s="54"/>
      <c r="O47" s="48"/>
      <c r="P47" s="47"/>
      <c r="Q47" s="47"/>
      <c r="T47" s="47"/>
    </row>
    <row r="48" spans="2:22" ht="15.75" x14ac:dyDescent="0.25">
      <c r="B48" s="50"/>
      <c r="C48" s="66"/>
      <c r="D48" s="101">
        <v>43762</v>
      </c>
      <c r="E48" s="61">
        <v>20.57</v>
      </c>
      <c r="F48" s="64"/>
      <c r="G48" s="61">
        <v>73.72</v>
      </c>
      <c r="H48" s="64"/>
      <c r="I48" s="75">
        <v>12.455</v>
      </c>
      <c r="J48" s="64"/>
      <c r="K48" s="61">
        <v>10106.530000000001</v>
      </c>
      <c r="L48" s="65"/>
      <c r="M48" s="54"/>
      <c r="O48" s="48"/>
      <c r="P48" s="47"/>
      <c r="Q48" s="47"/>
      <c r="T48" s="47"/>
    </row>
    <row r="49" spans="2:20" ht="15.75" x14ac:dyDescent="0.25">
      <c r="B49" s="67"/>
      <c r="C49" s="66"/>
      <c r="D49" s="101">
        <v>43763</v>
      </c>
      <c r="E49" s="61">
        <v>20.94</v>
      </c>
      <c r="F49" s="64"/>
      <c r="G49" s="61">
        <v>75.02</v>
      </c>
      <c r="H49" s="64"/>
      <c r="I49" s="75">
        <v>12.53</v>
      </c>
      <c r="J49" s="64"/>
      <c r="K49" s="61">
        <v>10197.09</v>
      </c>
      <c r="L49" s="65"/>
      <c r="M49" s="54"/>
      <c r="O49" s="48"/>
      <c r="P49" s="47"/>
      <c r="Q49" s="47"/>
      <c r="T49" s="47"/>
    </row>
    <row r="50" spans="2:20" ht="15.75" x14ac:dyDescent="0.25">
      <c r="B50" s="67"/>
      <c r="D50" s="101">
        <v>43766</v>
      </c>
      <c r="E50" s="61">
        <v>21.08</v>
      </c>
      <c r="F50" s="64"/>
      <c r="G50" s="61">
        <v>76.78</v>
      </c>
      <c r="H50" s="64"/>
      <c r="I50" s="75">
        <v>12.72</v>
      </c>
      <c r="J50" s="64"/>
      <c r="K50" s="61">
        <v>10231.799999999999</v>
      </c>
      <c r="L50" s="65"/>
      <c r="M50" s="54"/>
      <c r="O50" s="48"/>
      <c r="P50" s="47"/>
      <c r="Q50" s="47"/>
      <c r="T50" s="47"/>
    </row>
    <row r="51" spans="2:20" s="29" customFormat="1" ht="15" customHeight="1" x14ac:dyDescent="0.25">
      <c r="B51" s="68"/>
      <c r="D51" s="101">
        <v>43767</v>
      </c>
      <c r="E51" s="61">
        <v>21</v>
      </c>
      <c r="F51" s="64"/>
      <c r="G51" s="61">
        <v>76.66</v>
      </c>
      <c r="H51" s="64"/>
      <c r="I51" s="75">
        <v>12.715</v>
      </c>
      <c r="J51" s="64"/>
      <c r="K51" s="61">
        <v>10257.69</v>
      </c>
      <c r="L51" s="65"/>
    </row>
    <row r="52" spans="2:20" s="29" customFormat="1" ht="15" customHeight="1" x14ac:dyDescent="0.25">
      <c r="B52" s="68"/>
      <c r="D52" s="101">
        <v>43768</v>
      </c>
      <c r="E52" s="61">
        <v>20.92</v>
      </c>
      <c r="F52" s="64"/>
      <c r="G52" s="61">
        <v>77.22</v>
      </c>
      <c r="H52" s="64"/>
      <c r="I52" s="75">
        <v>12.38</v>
      </c>
      <c r="J52" s="64"/>
      <c r="K52" s="61">
        <v>10254.950000000001</v>
      </c>
      <c r="L52" s="65"/>
    </row>
    <row r="53" spans="2:20" s="29" customFormat="1" ht="15" customHeight="1" x14ac:dyDescent="0.25">
      <c r="B53" s="68"/>
      <c r="D53" s="101">
        <v>43769</v>
      </c>
      <c r="E53" s="61">
        <v>20.69</v>
      </c>
      <c r="F53" s="64"/>
      <c r="G53" s="61">
        <v>77.599999999999994</v>
      </c>
      <c r="H53" s="64"/>
      <c r="I53" s="75">
        <v>12.23</v>
      </c>
      <c r="J53" s="64"/>
      <c r="K53" s="61">
        <v>10219.82</v>
      </c>
      <c r="L53" s="65"/>
    </row>
    <row r="54" spans="2:20" ht="15.75" x14ac:dyDescent="0.25">
      <c r="B54" s="67"/>
      <c r="D54" s="101">
        <v>43770</v>
      </c>
      <c r="E54" s="61">
        <v>20.78</v>
      </c>
      <c r="F54" s="64"/>
      <c r="G54" s="61">
        <v>78.5</v>
      </c>
      <c r="H54" s="64"/>
      <c r="I54" s="75">
        <v>12.47</v>
      </c>
      <c r="J54" s="64"/>
      <c r="K54" s="61">
        <v>10252.24</v>
      </c>
      <c r="L54" s="65"/>
      <c r="M54" s="54"/>
      <c r="O54" s="48"/>
      <c r="P54" s="47"/>
      <c r="Q54" s="47"/>
      <c r="T54" s="47"/>
    </row>
    <row r="55" spans="2:20" ht="15.75" x14ac:dyDescent="0.25">
      <c r="B55" s="67"/>
      <c r="D55" s="101">
        <v>43773</v>
      </c>
      <c r="E55" s="61">
        <v>21.24</v>
      </c>
      <c r="F55" s="64"/>
      <c r="G55" s="61">
        <v>79.540000000000006</v>
      </c>
      <c r="H55" s="64"/>
      <c r="I55" s="75">
        <v>12.92</v>
      </c>
      <c r="J55" s="64"/>
      <c r="K55" s="61">
        <v>10337.07</v>
      </c>
      <c r="L55" s="65"/>
      <c r="M55" s="54"/>
      <c r="O55" s="48"/>
      <c r="P55" s="47"/>
      <c r="Q55" s="47"/>
      <c r="T55" s="47"/>
    </row>
    <row r="56" spans="2:20" s="29" customFormat="1" x14ac:dyDescent="0.25">
      <c r="B56" s="68"/>
      <c r="D56" s="101">
        <v>43774</v>
      </c>
      <c r="E56" s="61">
        <v>21.29</v>
      </c>
      <c r="F56" s="64"/>
      <c r="G56" s="61">
        <v>79.12</v>
      </c>
      <c r="H56" s="64"/>
      <c r="I56" s="75">
        <v>12.99</v>
      </c>
      <c r="J56" s="64"/>
      <c r="K56" s="61">
        <v>10272.98</v>
      </c>
      <c r="L56" s="65"/>
    </row>
    <row r="57" spans="2:20" s="29" customFormat="1" ht="15" customHeight="1" x14ac:dyDescent="0.25">
      <c r="B57" s="68"/>
      <c r="D57" s="101">
        <v>43775</v>
      </c>
      <c r="E57" s="61">
        <v>21.47</v>
      </c>
      <c r="F57" s="64"/>
      <c r="G57" s="61">
        <v>78.88</v>
      </c>
      <c r="H57" s="64"/>
      <c r="I57" s="75">
        <v>12.955</v>
      </c>
      <c r="J57" s="64"/>
      <c r="K57" s="61">
        <v>10318.1</v>
      </c>
      <c r="L57" s="65"/>
    </row>
    <row r="58" spans="2:20" ht="15.75" x14ac:dyDescent="0.25">
      <c r="B58" s="67"/>
      <c r="D58" s="101">
        <v>43776</v>
      </c>
      <c r="E58" s="61">
        <v>21.56</v>
      </c>
      <c r="F58" s="64"/>
      <c r="G58" s="61">
        <v>79.2</v>
      </c>
      <c r="H58" s="64"/>
      <c r="I58" s="75">
        <v>13.19</v>
      </c>
      <c r="J58" s="64"/>
      <c r="K58" s="61">
        <v>10326.780000000001</v>
      </c>
      <c r="L58" s="65"/>
      <c r="M58" s="54"/>
      <c r="O58" s="48"/>
      <c r="P58" s="47"/>
      <c r="Q58" s="47"/>
      <c r="T58" s="47"/>
    </row>
    <row r="59" spans="2:20" ht="15.75" x14ac:dyDescent="0.25">
      <c r="B59" s="67"/>
      <c r="D59" s="101">
        <v>43777</v>
      </c>
      <c r="E59" s="61">
        <v>21.55</v>
      </c>
      <c r="F59" s="64"/>
      <c r="G59" s="61">
        <v>74.680000000000007</v>
      </c>
      <c r="H59" s="64"/>
      <c r="I59" s="75">
        <v>13.045</v>
      </c>
      <c r="J59" s="64"/>
      <c r="K59" s="61">
        <v>10309.23</v>
      </c>
      <c r="L59" s="65"/>
      <c r="M59" s="54"/>
      <c r="O59" s="48"/>
      <c r="P59" s="47"/>
      <c r="Q59" s="47"/>
      <c r="T59" s="47"/>
    </row>
    <row r="60" spans="2:20" s="29" customFormat="1" x14ac:dyDescent="0.25">
      <c r="B60" s="68"/>
      <c r="D60" s="101">
        <v>43780</v>
      </c>
      <c r="E60" s="61">
        <v>21.5</v>
      </c>
      <c r="F60" s="64"/>
      <c r="G60" s="61">
        <v>73</v>
      </c>
      <c r="H60" s="64"/>
      <c r="I60" s="75">
        <v>13.015000000000001</v>
      </c>
      <c r="J60" s="64"/>
      <c r="K60" s="61">
        <v>10305.27</v>
      </c>
      <c r="L60" s="65"/>
    </row>
    <row r="61" spans="2:20" s="29" customFormat="1" ht="15" customHeight="1" x14ac:dyDescent="0.25">
      <c r="B61" s="68"/>
      <c r="D61" s="101">
        <v>43781</v>
      </c>
      <c r="E61" s="61">
        <v>21.71</v>
      </c>
      <c r="F61" s="64"/>
      <c r="G61" s="61">
        <v>72.56</v>
      </c>
      <c r="H61" s="64"/>
      <c r="I61" s="75">
        <v>13.05</v>
      </c>
      <c r="J61" s="64"/>
      <c r="K61" s="61">
        <v>10314.16</v>
      </c>
      <c r="L61" s="65"/>
    </row>
    <row r="62" spans="2:20" ht="15.75" x14ac:dyDescent="0.25">
      <c r="B62" s="67"/>
      <c r="D62" s="101">
        <v>43782</v>
      </c>
      <c r="E62" s="61">
        <v>21.63</v>
      </c>
      <c r="F62" s="64"/>
      <c r="G62" s="61">
        <v>72.42</v>
      </c>
      <c r="H62" s="64"/>
      <c r="I62" s="75">
        <v>12.75</v>
      </c>
      <c r="J62" s="64"/>
      <c r="K62" s="61">
        <v>10299.219999999999</v>
      </c>
      <c r="L62" s="65"/>
      <c r="M62" s="54"/>
      <c r="O62" s="48"/>
      <c r="P62" s="47"/>
      <c r="Q62" s="47"/>
      <c r="T62" s="47"/>
    </row>
    <row r="63" spans="2:20" ht="15.75" x14ac:dyDescent="0.25">
      <c r="B63" s="67"/>
      <c r="D63" s="101">
        <v>43783</v>
      </c>
      <c r="E63" s="61">
        <v>21.62</v>
      </c>
      <c r="F63" s="64"/>
      <c r="G63" s="61">
        <v>72.44</v>
      </c>
      <c r="H63" s="64"/>
      <c r="I63" s="75">
        <v>12.715</v>
      </c>
      <c r="J63" s="64"/>
      <c r="K63" s="61">
        <v>10233.23</v>
      </c>
      <c r="L63" s="65"/>
      <c r="M63" s="54"/>
      <c r="O63" s="48"/>
      <c r="P63" s="47"/>
      <c r="Q63" s="47"/>
      <c r="T63" s="47"/>
    </row>
    <row r="64" spans="2:20" s="29" customFormat="1" x14ac:dyDescent="0.25">
      <c r="B64" s="68"/>
      <c r="D64" s="101">
        <v>43784</v>
      </c>
      <c r="E64" s="61">
        <v>21.92</v>
      </c>
      <c r="F64" s="64"/>
      <c r="G64" s="61">
        <v>73.760000000000005</v>
      </c>
      <c r="H64" s="64"/>
      <c r="I64" s="75">
        <v>12.93</v>
      </c>
      <c r="J64" s="64"/>
      <c r="K64" s="61">
        <v>10310.120000000001</v>
      </c>
      <c r="L64" s="65"/>
    </row>
    <row r="65" spans="2:20" s="29" customFormat="1" ht="15" customHeight="1" x14ac:dyDescent="0.25">
      <c r="B65" s="68"/>
      <c r="D65" s="101">
        <v>43787</v>
      </c>
      <c r="E65" s="61">
        <v>21.8</v>
      </c>
      <c r="F65" s="64"/>
      <c r="G65" s="61">
        <v>74.78</v>
      </c>
      <c r="H65" s="64"/>
      <c r="I65" s="75">
        <v>12.89</v>
      </c>
      <c r="J65" s="64"/>
      <c r="K65" s="61">
        <v>10347.18</v>
      </c>
      <c r="L65" s="65"/>
    </row>
    <row r="66" spans="2:20" ht="15.75" x14ac:dyDescent="0.25">
      <c r="B66" s="67"/>
      <c r="D66" s="101">
        <v>43788</v>
      </c>
      <c r="E66" s="61">
        <v>21.71</v>
      </c>
      <c r="F66" s="64"/>
      <c r="G66" s="61">
        <v>75.08</v>
      </c>
      <c r="H66" s="64"/>
      <c r="I66" s="75">
        <v>12.955</v>
      </c>
      <c r="J66" s="64"/>
      <c r="K66" s="61">
        <v>10366.02</v>
      </c>
      <c r="L66" s="65"/>
      <c r="M66" s="54"/>
      <c r="O66" s="48"/>
      <c r="P66" s="47"/>
      <c r="Q66" s="47"/>
      <c r="T66" s="47"/>
    </row>
    <row r="67" spans="2:20" ht="15.75" x14ac:dyDescent="0.25">
      <c r="B67" s="67"/>
      <c r="D67" s="101">
        <v>43789</v>
      </c>
      <c r="E67" s="61">
        <v>21.66</v>
      </c>
      <c r="F67" s="64"/>
      <c r="G67" s="61">
        <v>75.62</v>
      </c>
      <c r="H67" s="64"/>
      <c r="I67" s="75">
        <v>12.975</v>
      </c>
      <c r="J67" s="64"/>
      <c r="K67" s="61">
        <v>10385.74</v>
      </c>
      <c r="L67" s="65"/>
      <c r="M67" s="54"/>
      <c r="O67" s="48"/>
      <c r="P67" s="47"/>
      <c r="Q67" s="47"/>
      <c r="T67" s="47"/>
    </row>
    <row r="68" spans="2:20" s="29" customFormat="1" x14ac:dyDescent="0.25">
      <c r="B68" s="68"/>
      <c r="D68" s="101">
        <v>43790</v>
      </c>
      <c r="E68" s="61">
        <v>21.56</v>
      </c>
      <c r="F68" s="64"/>
      <c r="G68" s="61">
        <v>74.72</v>
      </c>
      <c r="H68" s="64"/>
      <c r="I68" s="75">
        <v>13.035</v>
      </c>
      <c r="J68" s="64"/>
      <c r="K68" s="61">
        <v>10338.35</v>
      </c>
      <c r="L68" s="65"/>
    </row>
    <row r="69" spans="2:20" s="29" customFormat="1" ht="15" customHeight="1" x14ac:dyDescent="0.25">
      <c r="B69" s="68"/>
      <c r="D69" s="101">
        <v>43791</v>
      </c>
      <c r="E69" s="61">
        <v>21.68</v>
      </c>
      <c r="F69" s="64"/>
      <c r="G69" s="61">
        <v>75.459999999999994</v>
      </c>
      <c r="H69" s="64"/>
      <c r="I69" s="75">
        <v>13.215</v>
      </c>
      <c r="J69" s="64"/>
      <c r="K69" s="61">
        <v>10369.44</v>
      </c>
      <c r="L69" s="65"/>
    </row>
    <row r="70" spans="2:20" ht="15.75" x14ac:dyDescent="0.25">
      <c r="B70" s="67"/>
      <c r="D70" s="101">
        <v>43794</v>
      </c>
      <c r="E70" s="61">
        <v>21.86</v>
      </c>
      <c r="F70" s="64"/>
      <c r="G70" s="61">
        <v>76.52</v>
      </c>
      <c r="H70" s="64"/>
      <c r="I70" s="75">
        <v>13.3</v>
      </c>
      <c r="J70" s="64"/>
      <c r="K70" s="61">
        <v>10468.620000000001</v>
      </c>
      <c r="L70" s="65"/>
      <c r="M70" s="54"/>
      <c r="O70" s="48"/>
      <c r="P70" s="47"/>
      <c r="Q70" s="47"/>
      <c r="T70" s="47"/>
    </row>
    <row r="71" spans="2:20" ht="15.75" x14ac:dyDescent="0.25">
      <c r="B71" s="67"/>
      <c r="D71" s="101">
        <v>43795</v>
      </c>
      <c r="E71" s="61">
        <v>21.95</v>
      </c>
      <c r="F71" s="64"/>
      <c r="G71" s="61">
        <v>76.08</v>
      </c>
      <c r="H71" s="64"/>
      <c r="I71" s="75">
        <v>13.205</v>
      </c>
      <c r="J71" s="64"/>
      <c r="K71" s="61">
        <v>10506.93</v>
      </c>
      <c r="L71" s="65"/>
      <c r="M71" s="54"/>
      <c r="O71" s="48"/>
      <c r="P71" s="47"/>
      <c r="Q71" s="47"/>
      <c r="T71" s="47"/>
    </row>
    <row r="72" spans="2:20" s="29" customFormat="1" x14ac:dyDescent="0.25">
      <c r="B72" s="68"/>
      <c r="D72" s="101">
        <v>43796</v>
      </c>
      <c r="E72" s="61">
        <v>22</v>
      </c>
      <c r="F72" s="64"/>
      <c r="G72" s="61">
        <v>77.06</v>
      </c>
      <c r="H72" s="64"/>
      <c r="I72" s="75">
        <v>13.305</v>
      </c>
      <c r="J72" s="64"/>
      <c r="K72" s="61">
        <v>10529.26</v>
      </c>
      <c r="L72" s="65"/>
    </row>
    <row r="73" spans="2:20" s="29" customFormat="1" ht="15" customHeight="1" x14ac:dyDescent="0.25">
      <c r="B73" s="68"/>
      <c r="D73" s="101">
        <v>43797</v>
      </c>
      <c r="E73" s="61">
        <v>21.94</v>
      </c>
      <c r="F73" s="64"/>
      <c r="G73" s="61">
        <v>76.739999999999995</v>
      </c>
      <c r="H73" s="64"/>
      <c r="I73" s="75">
        <v>13.26</v>
      </c>
      <c r="J73" s="64"/>
      <c r="K73" s="61">
        <v>10529.14</v>
      </c>
      <c r="L73" s="65"/>
    </row>
    <row r="74" spans="2:20" ht="15.75" x14ac:dyDescent="0.25">
      <c r="B74" s="67"/>
      <c r="D74" s="101">
        <v>43798</v>
      </c>
      <c r="E74" s="61">
        <v>21.87</v>
      </c>
      <c r="F74" s="64"/>
      <c r="G74" s="61">
        <v>76.16</v>
      </c>
      <c r="H74" s="64"/>
      <c r="I74" s="75">
        <v>13.105</v>
      </c>
      <c r="J74" s="64"/>
      <c r="K74" s="61">
        <v>10493.24</v>
      </c>
      <c r="L74" s="65"/>
      <c r="M74" s="54"/>
      <c r="O74" s="48"/>
      <c r="P74" s="47"/>
      <c r="Q74" s="47"/>
      <c r="T74" s="47"/>
    </row>
    <row r="75" spans="2:20" ht="15.75" x14ac:dyDescent="0.25">
      <c r="B75" s="67"/>
      <c r="D75" s="101">
        <v>43801</v>
      </c>
      <c r="E75" s="61">
        <v>21.67</v>
      </c>
      <c r="F75" s="64"/>
      <c r="G75" s="61">
        <v>75.02</v>
      </c>
      <c r="H75" s="64"/>
      <c r="I75" s="75">
        <v>12.98</v>
      </c>
      <c r="J75" s="64"/>
      <c r="K75" s="61">
        <v>10348.44</v>
      </c>
      <c r="L75" s="65"/>
      <c r="M75" s="54"/>
      <c r="O75" s="48"/>
      <c r="P75" s="47"/>
      <c r="Q75" s="47"/>
      <c r="T75" s="47"/>
    </row>
    <row r="76" spans="2:20" s="29" customFormat="1" x14ac:dyDescent="0.25">
      <c r="B76" s="68"/>
      <c r="D76" s="101">
        <v>43802</v>
      </c>
      <c r="E76" s="61">
        <v>21.45</v>
      </c>
      <c r="F76" s="64"/>
      <c r="G76" s="61">
        <v>73.58</v>
      </c>
      <c r="H76" s="64"/>
      <c r="I76" s="75">
        <v>12.605</v>
      </c>
      <c r="J76" s="64"/>
      <c r="K76" s="61">
        <v>10232.93</v>
      </c>
      <c r="L76" s="65"/>
    </row>
    <row r="77" spans="2:20" s="29" customFormat="1" ht="15" customHeight="1" x14ac:dyDescent="0.25">
      <c r="B77" s="68"/>
      <c r="D77" s="101">
        <v>43803</v>
      </c>
      <c r="E77" s="61">
        <v>21.96</v>
      </c>
      <c r="F77" s="64"/>
      <c r="G77" s="61">
        <v>73.92</v>
      </c>
      <c r="H77" s="64"/>
      <c r="I77" s="75">
        <v>12.81</v>
      </c>
      <c r="J77" s="64"/>
      <c r="K77" s="61">
        <v>10334.56</v>
      </c>
      <c r="L77" s="65"/>
    </row>
    <row r="78" spans="2:20" ht="15.75" x14ac:dyDescent="0.25">
      <c r="B78" s="67"/>
      <c r="D78" s="101">
        <v>43804</v>
      </c>
      <c r="E78" s="61">
        <v>22.12</v>
      </c>
      <c r="F78" s="64"/>
      <c r="G78" s="61">
        <v>73.72</v>
      </c>
      <c r="H78" s="64"/>
      <c r="I78" s="75">
        <v>12.82</v>
      </c>
      <c r="J78" s="64"/>
      <c r="K78" s="61">
        <v>10363.5</v>
      </c>
      <c r="L78" s="65"/>
      <c r="M78" s="54"/>
      <c r="O78" s="48"/>
      <c r="P78" s="47"/>
      <c r="Q78" s="47"/>
      <c r="T78" s="47"/>
    </row>
    <row r="79" spans="2:20" ht="15.75" x14ac:dyDescent="0.25">
      <c r="B79" s="67"/>
      <c r="D79" s="101">
        <v>43805</v>
      </c>
      <c r="E79" s="61">
        <v>22.33</v>
      </c>
      <c r="F79" s="64"/>
      <c r="G79" s="61">
        <v>75.260000000000005</v>
      </c>
      <c r="H79" s="64"/>
      <c r="I79" s="75">
        <v>12.99</v>
      </c>
      <c r="J79" s="64"/>
      <c r="K79" s="61">
        <v>10463.879999999999</v>
      </c>
      <c r="L79" s="65"/>
      <c r="M79" s="54"/>
      <c r="O79" s="48"/>
      <c r="P79" s="47"/>
      <c r="Q79" s="47"/>
      <c r="T79" s="47"/>
    </row>
    <row r="80" spans="2:20" s="29" customFormat="1" x14ac:dyDescent="0.25">
      <c r="B80" s="68"/>
      <c r="D80" s="101">
        <v>43808</v>
      </c>
      <c r="E80" s="61">
        <v>22.3</v>
      </c>
      <c r="F80" s="64"/>
      <c r="G80" s="61">
        <v>75.02</v>
      </c>
      <c r="H80" s="64"/>
      <c r="I80" s="75">
        <v>13.025</v>
      </c>
      <c r="J80" s="64"/>
      <c r="K80" s="61">
        <v>10434.89</v>
      </c>
      <c r="L80" s="65"/>
    </row>
    <row r="81" spans="2:20" s="29" customFormat="1" ht="15" customHeight="1" x14ac:dyDescent="0.25">
      <c r="B81" s="68"/>
      <c r="D81" s="101">
        <v>43809</v>
      </c>
      <c r="E81" s="61">
        <v>22.4</v>
      </c>
      <c r="F81" s="64"/>
      <c r="G81" s="61">
        <v>74.540000000000006</v>
      </c>
      <c r="H81" s="64"/>
      <c r="I81" s="75">
        <v>12.91</v>
      </c>
      <c r="J81" s="64"/>
      <c r="K81" s="61">
        <v>10390.530000000001</v>
      </c>
      <c r="L81" s="65"/>
    </row>
    <row r="82" spans="2:20" ht="15.75" x14ac:dyDescent="0.25">
      <c r="B82" s="67"/>
      <c r="D82" s="101">
        <v>43810</v>
      </c>
      <c r="E82" s="61">
        <v>22.65</v>
      </c>
      <c r="F82" s="64"/>
      <c r="G82" s="61">
        <v>74.540000000000006</v>
      </c>
      <c r="H82" s="64"/>
      <c r="I82" s="75">
        <v>12.8</v>
      </c>
      <c r="J82" s="64"/>
      <c r="K82" s="61">
        <v>10405.31</v>
      </c>
      <c r="L82" s="65"/>
      <c r="M82" s="54"/>
      <c r="O82" s="48"/>
      <c r="P82" s="47"/>
      <c r="Q82" s="47"/>
      <c r="T82" s="47"/>
    </row>
    <row r="83" spans="2:20" ht="15.75" x14ac:dyDescent="0.25">
      <c r="B83" s="67"/>
      <c r="D83" s="101">
        <v>43811</v>
      </c>
      <c r="E83" s="61">
        <v>23.22</v>
      </c>
      <c r="F83" s="64"/>
      <c r="G83" s="61">
        <v>75.180000000000007</v>
      </c>
      <c r="H83" s="64"/>
      <c r="I83" s="75">
        <v>13.164999999999999</v>
      </c>
      <c r="J83" s="64"/>
      <c r="K83" s="61">
        <v>10451.36</v>
      </c>
      <c r="L83" s="65"/>
      <c r="M83" s="54"/>
      <c r="O83" s="48"/>
      <c r="P83" s="47"/>
      <c r="Q83" s="47"/>
      <c r="T83" s="47"/>
    </row>
    <row r="84" spans="2:20" s="29" customFormat="1" x14ac:dyDescent="0.25">
      <c r="B84" s="68"/>
      <c r="D84" s="101">
        <v>43812</v>
      </c>
      <c r="E84" s="61">
        <v>23.27</v>
      </c>
      <c r="F84" s="64"/>
      <c r="G84" s="61">
        <v>75.3</v>
      </c>
      <c r="H84" s="64"/>
      <c r="I84" s="75">
        <v>13.12</v>
      </c>
      <c r="J84" s="64"/>
      <c r="K84" s="61">
        <v>10429.27</v>
      </c>
      <c r="L84" s="65"/>
    </row>
    <row r="85" spans="2:20" s="29" customFormat="1" ht="15" customHeight="1" x14ac:dyDescent="0.25">
      <c r="B85" s="68"/>
      <c r="D85" s="101">
        <v>43815</v>
      </c>
      <c r="E85" s="61">
        <v>23.54</v>
      </c>
      <c r="F85" s="64"/>
      <c r="G85" s="61">
        <v>76.42</v>
      </c>
      <c r="H85" s="64"/>
      <c r="I85" s="75">
        <v>13.395</v>
      </c>
      <c r="J85" s="64"/>
      <c r="K85" s="61">
        <v>10541.67</v>
      </c>
      <c r="L85" s="65"/>
    </row>
    <row r="86" spans="2:20" ht="15.75" x14ac:dyDescent="0.25">
      <c r="B86" s="67"/>
      <c r="D86" s="101">
        <v>43816</v>
      </c>
      <c r="E86" s="61">
        <v>23.57</v>
      </c>
      <c r="F86" s="64"/>
      <c r="G86" s="61">
        <v>75.7</v>
      </c>
      <c r="H86" s="64"/>
      <c r="I86" s="75">
        <v>13.43</v>
      </c>
      <c r="J86" s="64"/>
      <c r="K86" s="61">
        <v>10538.89</v>
      </c>
      <c r="L86" s="65"/>
      <c r="M86" s="54"/>
      <c r="O86" s="48"/>
      <c r="P86" s="47"/>
      <c r="Q86" s="47"/>
      <c r="T86" s="47"/>
    </row>
    <row r="87" spans="2:20" ht="15.75" x14ac:dyDescent="0.25">
      <c r="B87" s="67"/>
      <c r="D87" s="101">
        <v>43817</v>
      </c>
      <c r="E87" s="61">
        <v>23.56</v>
      </c>
      <c r="F87" s="64"/>
      <c r="G87" s="61">
        <v>76.180000000000007</v>
      </c>
      <c r="H87" s="64"/>
      <c r="I87" s="75">
        <v>13.44</v>
      </c>
      <c r="J87" s="64"/>
      <c r="K87" s="61">
        <v>10556.74</v>
      </c>
      <c r="L87" s="65"/>
      <c r="M87" s="54"/>
      <c r="O87" s="48"/>
      <c r="P87" s="47"/>
      <c r="Q87" s="47"/>
      <c r="T87" s="47"/>
    </row>
    <row r="88" spans="2:20" s="29" customFormat="1" x14ac:dyDescent="0.25">
      <c r="B88" s="68"/>
      <c r="D88" s="101">
        <v>43818</v>
      </c>
      <c r="E88" s="61">
        <v>23.6</v>
      </c>
      <c r="F88" s="64"/>
      <c r="G88" s="61">
        <v>75.34</v>
      </c>
      <c r="H88" s="64"/>
      <c r="I88" s="75">
        <v>13.324999999999999</v>
      </c>
      <c r="J88" s="64"/>
      <c r="K88" s="61">
        <v>10575.15</v>
      </c>
      <c r="L88" s="65"/>
    </row>
    <row r="89" spans="2:20" s="29" customFormat="1" ht="15" customHeight="1" x14ac:dyDescent="0.25">
      <c r="B89" s="68"/>
      <c r="D89" s="101">
        <v>43819</v>
      </c>
      <c r="E89" s="61">
        <v>23.59</v>
      </c>
      <c r="F89" s="64"/>
      <c r="G89" s="61">
        <v>75.739999999999995</v>
      </c>
      <c r="H89" s="64"/>
      <c r="I89" s="75">
        <v>13.2</v>
      </c>
      <c r="J89" s="64"/>
      <c r="K89" s="61">
        <v>10679.37</v>
      </c>
      <c r="L89" s="65"/>
    </row>
    <row r="90" spans="2:20" ht="15.75" x14ac:dyDescent="0.25">
      <c r="B90" s="67"/>
      <c r="D90" s="101">
        <v>43822</v>
      </c>
      <c r="E90" s="61">
        <v>23.58</v>
      </c>
      <c r="F90" s="64"/>
      <c r="G90" s="61">
        <v>76.72</v>
      </c>
      <c r="H90" s="64"/>
      <c r="I90" s="75">
        <v>13.074999999999999</v>
      </c>
      <c r="J90" s="64"/>
      <c r="K90" s="61">
        <v>10724.34</v>
      </c>
      <c r="L90" s="65"/>
      <c r="M90" s="54"/>
      <c r="O90" s="48"/>
      <c r="P90" s="47"/>
      <c r="Q90" s="47"/>
      <c r="T90" s="47"/>
    </row>
    <row r="91" spans="2:20" ht="15.75" x14ac:dyDescent="0.25">
      <c r="B91" s="67"/>
      <c r="D91" s="101">
        <v>43823</v>
      </c>
      <c r="E91" s="61">
        <v>23.58</v>
      </c>
      <c r="F91" s="64"/>
      <c r="G91" s="61">
        <v>76.72</v>
      </c>
      <c r="H91" s="64"/>
      <c r="I91" s="75">
        <v>13.074999999999999</v>
      </c>
      <c r="J91" s="64"/>
      <c r="K91" s="61">
        <v>10724.34</v>
      </c>
      <c r="L91" s="65"/>
      <c r="M91" s="54"/>
      <c r="O91" s="48"/>
      <c r="P91" s="47"/>
      <c r="Q91" s="47"/>
      <c r="T91" s="47"/>
    </row>
    <row r="92" spans="2:20" s="29" customFormat="1" x14ac:dyDescent="0.25">
      <c r="B92" s="68"/>
      <c r="D92" s="101">
        <v>43824</v>
      </c>
      <c r="E92" s="61">
        <v>23.58</v>
      </c>
      <c r="F92" s="64"/>
      <c r="G92" s="61">
        <v>76.72</v>
      </c>
      <c r="H92" s="64"/>
      <c r="I92" s="75">
        <v>13.074999999999999</v>
      </c>
      <c r="J92" s="64"/>
      <c r="K92" s="61">
        <v>10724.34</v>
      </c>
      <c r="L92" s="65"/>
    </row>
    <row r="93" spans="2:20" s="29" customFormat="1" ht="15" customHeight="1" x14ac:dyDescent="0.25">
      <c r="B93" s="68"/>
      <c r="D93" s="101">
        <v>43825</v>
      </c>
      <c r="E93" s="61">
        <v>23.58</v>
      </c>
      <c r="F93" s="64"/>
      <c r="G93" s="61">
        <v>76.72</v>
      </c>
      <c r="H93" s="64"/>
      <c r="I93" s="75">
        <v>13.074999999999999</v>
      </c>
      <c r="J93" s="64"/>
      <c r="K93" s="61">
        <v>10724.34</v>
      </c>
      <c r="L93" s="65"/>
    </row>
    <row r="94" spans="2:20" ht="15.75" x14ac:dyDescent="0.25">
      <c r="B94" s="67"/>
      <c r="D94" s="101">
        <v>43826</v>
      </c>
      <c r="E94" s="61">
        <v>23.63</v>
      </c>
      <c r="F94" s="64"/>
      <c r="G94" s="61">
        <v>76.540000000000006</v>
      </c>
      <c r="H94" s="64"/>
      <c r="I94" s="75">
        <v>13.154999999999999</v>
      </c>
      <c r="J94" s="64"/>
      <c r="K94" s="61">
        <v>10730.15</v>
      </c>
      <c r="L94" s="65"/>
      <c r="M94" s="54"/>
      <c r="O94" s="48"/>
      <c r="P94" s="47"/>
      <c r="Q94" s="47"/>
      <c r="T94" s="47"/>
    </row>
    <row r="95" spans="2:20" ht="15.75" x14ac:dyDescent="0.25">
      <c r="B95" s="67"/>
      <c r="D95" s="101">
        <v>43829</v>
      </c>
      <c r="E95" s="61">
        <v>23.37</v>
      </c>
      <c r="F95" s="64"/>
      <c r="G95" s="61">
        <v>76.06</v>
      </c>
      <c r="H95" s="64"/>
      <c r="I95" s="75">
        <v>13.105</v>
      </c>
      <c r="J95" s="64"/>
      <c r="K95" s="61">
        <v>10616.94</v>
      </c>
      <c r="L95" s="65"/>
      <c r="M95" s="54"/>
      <c r="O95" s="48"/>
      <c r="P95" s="47"/>
      <c r="Q95" s="47"/>
      <c r="T95" s="47"/>
    </row>
    <row r="96" spans="2:20" s="29" customFormat="1" x14ac:dyDescent="0.25">
      <c r="B96" s="68"/>
      <c r="D96" s="101">
        <v>43830</v>
      </c>
      <c r="E96" s="61">
        <v>23.37</v>
      </c>
      <c r="F96" s="64"/>
      <c r="G96" s="61">
        <v>76.06</v>
      </c>
      <c r="H96" s="64"/>
      <c r="I96" s="75">
        <v>13.105</v>
      </c>
      <c r="J96" s="64"/>
      <c r="K96" s="61">
        <v>10616.94</v>
      </c>
      <c r="L96" s="65"/>
    </row>
    <row r="97" spans="2:20" s="29" customFormat="1" ht="15" customHeight="1" x14ac:dyDescent="0.25">
      <c r="B97" s="68"/>
      <c r="D97" s="101">
        <v>43831</v>
      </c>
      <c r="E97" s="61">
        <v>23.37</v>
      </c>
      <c r="F97" s="64"/>
      <c r="G97" s="61">
        <v>76.06</v>
      </c>
      <c r="H97" s="64"/>
      <c r="I97" s="75">
        <v>13.105</v>
      </c>
      <c r="J97" s="64"/>
      <c r="K97" s="61">
        <v>10616.94</v>
      </c>
      <c r="L97" s="65"/>
    </row>
    <row r="98" spans="2:20" ht="15.75" x14ac:dyDescent="0.25">
      <c r="B98" s="67"/>
      <c r="D98" s="101">
        <v>43832</v>
      </c>
      <c r="E98" s="61">
        <v>23.37</v>
      </c>
      <c r="F98" s="64"/>
      <c r="G98" s="61">
        <v>76.06</v>
      </c>
      <c r="H98" s="64"/>
      <c r="I98" s="75">
        <v>13.105</v>
      </c>
      <c r="J98" s="64"/>
      <c r="K98" s="61">
        <v>10616.94</v>
      </c>
      <c r="L98" s="65"/>
      <c r="M98" s="54"/>
      <c r="O98" s="48"/>
      <c r="P98" s="47"/>
      <c r="Q98" s="47"/>
      <c r="T98" s="47"/>
    </row>
    <row r="99" spans="2:20" ht="15.75" x14ac:dyDescent="0.25">
      <c r="B99" s="67"/>
      <c r="D99" s="101">
        <v>43833</v>
      </c>
      <c r="E99" s="61">
        <v>23.56</v>
      </c>
      <c r="F99" s="64"/>
      <c r="G99" s="61">
        <v>76.58</v>
      </c>
      <c r="H99" s="64"/>
      <c r="I99" s="75">
        <v>13.16</v>
      </c>
      <c r="J99" s="64"/>
      <c r="K99" s="61">
        <v>10699.82</v>
      </c>
      <c r="L99" s="65"/>
      <c r="M99" s="54"/>
      <c r="O99" s="48"/>
      <c r="P99" s="47"/>
      <c r="Q99" s="47"/>
      <c r="T99" s="47"/>
    </row>
    <row r="100" spans="2:20" s="29" customFormat="1" x14ac:dyDescent="0.25">
      <c r="B100" s="68"/>
      <c r="D100" s="101">
        <v>43836</v>
      </c>
      <c r="E100" s="61">
        <v>23.63</v>
      </c>
      <c r="F100" s="64"/>
      <c r="G100" s="61">
        <v>75.260000000000005</v>
      </c>
      <c r="H100" s="64"/>
      <c r="I100" s="75">
        <v>13.164999999999999</v>
      </c>
      <c r="J100" s="64"/>
      <c r="K100" s="61">
        <v>10665.41</v>
      </c>
      <c r="L100" s="65"/>
    </row>
    <row r="101" spans="2:20" s="29" customFormat="1" ht="15" customHeight="1" x14ac:dyDescent="0.25">
      <c r="B101" s="68"/>
      <c r="D101" s="101">
        <v>43837</v>
      </c>
      <c r="E101" s="61">
        <v>23.64</v>
      </c>
      <c r="F101" s="64"/>
      <c r="G101" s="61">
        <v>76.58</v>
      </c>
      <c r="H101" s="64"/>
      <c r="I101" s="75">
        <v>13.5</v>
      </c>
      <c r="J101" s="64"/>
      <c r="K101" s="61">
        <v>10686.8</v>
      </c>
      <c r="L101" s="65"/>
    </row>
    <row r="102" spans="2:20" ht="15.75" x14ac:dyDescent="0.25">
      <c r="B102" s="67"/>
      <c r="D102" s="101">
        <v>43838</v>
      </c>
      <c r="E102" s="61">
        <v>23.65</v>
      </c>
      <c r="F102" s="64"/>
      <c r="G102" s="61">
        <v>76.599999999999994</v>
      </c>
      <c r="H102" s="64"/>
      <c r="I102" s="75">
        <v>13.6</v>
      </c>
      <c r="J102" s="64"/>
      <c r="K102" s="61">
        <v>10652.16</v>
      </c>
      <c r="L102" s="65"/>
      <c r="M102" s="54"/>
      <c r="O102" s="48"/>
      <c r="P102" s="47"/>
      <c r="Q102" s="47"/>
      <c r="T102" s="47"/>
    </row>
    <row r="103" spans="2:20" ht="15.75" x14ac:dyDescent="0.25">
      <c r="B103" s="67"/>
      <c r="D103" s="101">
        <v>43839</v>
      </c>
      <c r="E103" s="61">
        <v>23.52</v>
      </c>
      <c r="F103" s="64"/>
      <c r="G103" s="61">
        <v>76.400000000000006</v>
      </c>
      <c r="H103" s="64"/>
      <c r="I103" s="75">
        <v>13.59</v>
      </c>
      <c r="J103" s="64"/>
      <c r="K103" s="61">
        <v>10650.97</v>
      </c>
      <c r="L103" s="65"/>
      <c r="M103" s="54"/>
      <c r="O103" s="48"/>
      <c r="P103" s="47"/>
      <c r="Q103" s="47"/>
      <c r="T103" s="47"/>
    </row>
    <row r="104" spans="2:20" s="29" customFormat="1" x14ac:dyDescent="0.25">
      <c r="B104" s="68"/>
      <c r="D104" s="101">
        <v>43840</v>
      </c>
      <c r="E104" s="61">
        <v>23.41</v>
      </c>
      <c r="F104" s="64"/>
      <c r="G104" s="61">
        <v>76</v>
      </c>
      <c r="H104" s="64"/>
      <c r="I104" s="75">
        <v>13.48</v>
      </c>
      <c r="J104" s="64"/>
      <c r="K104" s="61">
        <v>10639.49</v>
      </c>
      <c r="L104" s="65"/>
    </row>
    <row r="105" spans="2:20" s="29" customFormat="1" ht="15" customHeight="1" x14ac:dyDescent="0.25">
      <c r="B105" s="68"/>
      <c r="D105" s="101">
        <v>43843</v>
      </c>
      <c r="E105" s="61">
        <v>23.19</v>
      </c>
      <c r="F105" s="64"/>
      <c r="G105" s="61">
        <v>75.56</v>
      </c>
      <c r="H105" s="64"/>
      <c r="I105" s="75">
        <v>13.5</v>
      </c>
      <c r="J105" s="64"/>
      <c r="K105" s="61">
        <v>10622.41</v>
      </c>
      <c r="L105" s="65"/>
    </row>
    <row r="106" spans="2:20" ht="15.75" x14ac:dyDescent="0.25">
      <c r="B106" s="67"/>
      <c r="D106" s="101">
        <v>43844</v>
      </c>
      <c r="E106" s="61">
        <v>23.14</v>
      </c>
      <c r="F106" s="64"/>
      <c r="G106" s="61">
        <v>76.44</v>
      </c>
      <c r="H106" s="64"/>
      <c r="I106" s="75">
        <v>13.67</v>
      </c>
      <c r="J106" s="64"/>
      <c r="K106" s="61">
        <v>10655.82</v>
      </c>
      <c r="L106" s="65"/>
      <c r="M106" s="54"/>
      <c r="O106" s="48"/>
      <c r="P106" s="47"/>
      <c r="Q106" s="47"/>
      <c r="T106" s="47"/>
    </row>
    <row r="107" spans="2:20" ht="15.75" x14ac:dyDescent="0.25">
      <c r="B107" s="67"/>
      <c r="D107" s="101">
        <v>43845</v>
      </c>
      <c r="E107" s="61">
        <v>23.05</v>
      </c>
      <c r="F107" s="64"/>
      <c r="G107" s="61">
        <v>78.16</v>
      </c>
      <c r="H107" s="64"/>
      <c r="I107" s="75">
        <v>13.414999999999999</v>
      </c>
      <c r="J107" s="64"/>
      <c r="K107" s="61">
        <v>10670.74</v>
      </c>
      <c r="L107" s="65"/>
      <c r="M107" s="54"/>
      <c r="O107" s="48"/>
      <c r="P107" s="47"/>
      <c r="Q107" s="47"/>
      <c r="T107" s="47"/>
    </row>
    <row r="108" spans="2:20" s="29" customFormat="1" x14ac:dyDescent="0.25">
      <c r="B108" s="68"/>
      <c r="D108" s="101">
        <v>43846</v>
      </c>
      <c r="E108" s="61">
        <v>23.1</v>
      </c>
      <c r="F108" s="64"/>
      <c r="G108" s="61">
        <v>77.16</v>
      </c>
      <c r="H108" s="64"/>
      <c r="I108" s="75">
        <v>13.484999999999999</v>
      </c>
      <c r="J108" s="64"/>
      <c r="K108" s="61">
        <v>10693.52</v>
      </c>
      <c r="L108" s="65"/>
    </row>
    <row r="109" spans="2:20" s="29" customFormat="1" ht="15" customHeight="1" x14ac:dyDescent="0.25">
      <c r="B109" s="68"/>
      <c r="D109" s="101">
        <v>43847</v>
      </c>
      <c r="E109" s="61">
        <v>23.19</v>
      </c>
      <c r="F109" s="64"/>
      <c r="G109" s="61">
        <v>80.94</v>
      </c>
      <c r="H109" s="64"/>
      <c r="I109" s="75">
        <v>13.47</v>
      </c>
      <c r="J109" s="64"/>
      <c r="K109" s="61">
        <v>10841.82</v>
      </c>
      <c r="L109" s="65"/>
    </row>
    <row r="110" spans="2:20" ht="15.75" x14ac:dyDescent="0.25">
      <c r="B110" s="67"/>
      <c r="D110" s="101">
        <v>43850</v>
      </c>
      <c r="E110" s="61">
        <v>23.14</v>
      </c>
      <c r="F110" s="64"/>
      <c r="G110" s="61">
        <v>78.22</v>
      </c>
      <c r="H110" s="64"/>
      <c r="I110" s="75">
        <v>13.494999999999999</v>
      </c>
      <c r="J110" s="64"/>
      <c r="K110" s="61">
        <v>10846.29</v>
      </c>
      <c r="L110" s="65"/>
      <c r="M110" s="54"/>
      <c r="O110" s="48"/>
      <c r="P110" s="47"/>
      <c r="Q110" s="47"/>
      <c r="T110" s="47"/>
    </row>
    <row r="111" spans="2:20" ht="15.75" x14ac:dyDescent="0.25">
      <c r="B111" s="67"/>
      <c r="D111" s="101">
        <v>43851</v>
      </c>
      <c r="E111" s="61">
        <v>23.12</v>
      </c>
      <c r="F111" s="64"/>
      <c r="G111" s="61">
        <v>76.760000000000005</v>
      </c>
      <c r="H111" s="64"/>
      <c r="I111" s="75">
        <v>13.324999999999999</v>
      </c>
      <c r="J111" s="64"/>
      <c r="K111" s="61">
        <v>10884.51</v>
      </c>
      <c r="L111" s="65"/>
      <c r="M111" s="54"/>
      <c r="O111" s="48"/>
      <c r="P111" s="47"/>
      <c r="Q111" s="47"/>
      <c r="T111" s="47"/>
    </row>
    <row r="112" spans="2:20" s="29" customFormat="1" ht="15.75" x14ac:dyDescent="0.25">
      <c r="B112" s="67"/>
      <c r="D112" s="101">
        <v>43852</v>
      </c>
      <c r="E112" s="61">
        <v>23.26</v>
      </c>
      <c r="F112" s="64"/>
      <c r="G112" s="61">
        <v>76.680000000000007</v>
      </c>
      <c r="H112" s="64"/>
      <c r="I112" s="75">
        <v>13.175000000000001</v>
      </c>
      <c r="J112" s="64"/>
      <c r="K112" s="61">
        <v>10895.07</v>
      </c>
      <c r="L112" s="65"/>
    </row>
    <row r="113" spans="1:20" s="29" customFormat="1" ht="15" customHeight="1" x14ac:dyDescent="0.25">
      <c r="B113" s="67"/>
      <c r="D113" s="101">
        <v>43853</v>
      </c>
      <c r="E113" s="61">
        <v>22.94</v>
      </c>
      <c r="F113" s="64"/>
      <c r="G113" s="61">
        <v>74.900000000000006</v>
      </c>
      <c r="H113" s="64"/>
      <c r="I113" s="75">
        <v>13.065</v>
      </c>
      <c r="J113" s="64"/>
      <c r="K113" s="61">
        <v>10813.94</v>
      </c>
      <c r="L113" s="65"/>
    </row>
    <row r="114" spans="1:20" ht="15.75" x14ac:dyDescent="0.25">
      <c r="B114" s="67"/>
      <c r="D114" s="101">
        <v>43854</v>
      </c>
      <c r="E114" s="61">
        <v>23.41</v>
      </c>
      <c r="F114" s="64"/>
      <c r="G114" s="61">
        <v>75.72</v>
      </c>
      <c r="H114" s="64"/>
      <c r="I114" s="75">
        <v>13.2</v>
      </c>
      <c r="J114" s="64"/>
      <c r="K114" s="61">
        <v>10849.75</v>
      </c>
      <c r="L114" s="65"/>
      <c r="M114" s="54"/>
      <c r="O114" s="48"/>
      <c r="P114" s="47"/>
      <c r="Q114" s="47"/>
      <c r="T114" s="47"/>
    </row>
    <row r="115" spans="1:20" ht="15.75" x14ac:dyDescent="0.25">
      <c r="B115" s="67"/>
      <c r="D115" s="101">
        <v>43857</v>
      </c>
      <c r="E115" s="61">
        <v>22.62</v>
      </c>
      <c r="F115" s="64"/>
      <c r="G115" s="61">
        <v>73.66</v>
      </c>
      <c r="H115" s="64"/>
      <c r="I115" s="75">
        <v>12.72</v>
      </c>
      <c r="J115" s="64"/>
      <c r="K115" s="61">
        <v>10675.96</v>
      </c>
      <c r="L115" s="65"/>
      <c r="M115" s="54"/>
      <c r="O115" s="48"/>
      <c r="P115" s="47"/>
      <c r="Q115" s="47"/>
      <c r="T115" s="47"/>
    </row>
    <row r="116" spans="1:20" ht="15.75" x14ac:dyDescent="0.25">
      <c r="B116" s="67"/>
      <c r="D116" s="101">
        <v>43858</v>
      </c>
      <c r="E116" s="61">
        <v>22.68</v>
      </c>
      <c r="F116" s="64"/>
      <c r="G116" s="61">
        <v>74.239999999999995</v>
      </c>
      <c r="H116" s="64"/>
      <c r="I116" s="75">
        <v>12.695</v>
      </c>
      <c r="J116" s="64"/>
      <c r="K116" s="61">
        <v>10781.98</v>
      </c>
      <c r="L116" s="64"/>
      <c r="M116" s="54"/>
      <c r="O116" s="48"/>
      <c r="P116" s="47"/>
      <c r="Q116" s="47"/>
      <c r="T116" s="47"/>
    </row>
    <row r="117" spans="1:20" s="29" customFormat="1" ht="15" customHeight="1" x14ac:dyDescent="0.25">
      <c r="B117" s="68"/>
      <c r="D117" s="69"/>
      <c r="E117" s="47"/>
      <c r="F117" s="48"/>
      <c r="G117" s="47"/>
      <c r="H117" s="48"/>
      <c r="I117" s="48"/>
      <c r="J117" s="48"/>
    </row>
    <row r="118" spans="1:20" ht="15.75" x14ac:dyDescent="0.25">
      <c r="B118" s="67"/>
      <c r="D118" s="125" t="s">
        <v>44</v>
      </c>
      <c r="E118" s="125"/>
      <c r="F118" s="125"/>
      <c r="G118" s="125"/>
      <c r="H118" s="125"/>
      <c r="I118" s="100"/>
      <c r="J118" s="100"/>
      <c r="K118" s="52"/>
      <c r="L118" s="53"/>
      <c r="O118" s="48"/>
      <c r="P118" s="47"/>
      <c r="Q118" s="47"/>
      <c r="T118" s="47"/>
    </row>
    <row r="119" spans="1:20" ht="16.5" customHeight="1" x14ac:dyDescent="0.25">
      <c r="B119" s="67"/>
      <c r="D119" s="126" t="s">
        <v>27</v>
      </c>
      <c r="E119" s="126"/>
      <c r="F119" s="126"/>
      <c r="G119" s="126"/>
      <c r="H119" s="126"/>
      <c r="I119" s="126"/>
      <c r="J119" s="98"/>
      <c r="K119" s="54"/>
      <c r="L119" s="48"/>
      <c r="O119" s="48"/>
      <c r="P119" s="47"/>
      <c r="Q119" s="47"/>
      <c r="T119" s="47"/>
    </row>
    <row r="120" spans="1:20" s="29" customFormat="1" x14ac:dyDescent="0.25">
      <c r="B120" s="68"/>
      <c r="D120" s="127"/>
      <c r="E120" s="127"/>
      <c r="F120" s="127"/>
      <c r="G120" s="127"/>
      <c r="H120" s="127"/>
      <c r="I120" s="127"/>
      <c r="J120" s="99"/>
    </row>
    <row r="121" spans="1:20" s="29" customFormat="1" ht="15" customHeight="1" x14ac:dyDescent="0.25">
      <c r="B121" s="68"/>
      <c r="D121" s="101"/>
      <c r="E121" s="54"/>
      <c r="F121" s="63"/>
      <c r="G121" s="54"/>
      <c r="H121" s="63"/>
      <c r="I121" s="63"/>
      <c r="J121" s="63"/>
    </row>
    <row r="122" spans="1:20" ht="15.75" x14ac:dyDescent="0.25">
      <c r="B122" s="67"/>
      <c r="D122" s="47"/>
      <c r="E122" s="29" t="s">
        <v>4</v>
      </c>
      <c r="F122" s="29" t="s">
        <v>63</v>
      </c>
      <c r="G122" s="29" t="s">
        <v>25</v>
      </c>
      <c r="H122" s="29"/>
      <c r="I122" s="29"/>
      <c r="J122" s="29"/>
      <c r="L122" s="48"/>
      <c r="O122" s="48"/>
      <c r="P122" s="47"/>
      <c r="Q122" s="47"/>
      <c r="T122" s="47"/>
    </row>
    <row r="123" spans="1:20" ht="15.75" x14ac:dyDescent="0.25">
      <c r="B123" s="67"/>
      <c r="D123" s="101" t="s">
        <v>29</v>
      </c>
      <c r="E123" s="89"/>
      <c r="F123" s="89"/>
      <c r="G123" s="92"/>
      <c r="H123" s="29"/>
      <c r="I123" s="29"/>
      <c r="J123" s="29"/>
      <c r="L123" s="48"/>
      <c r="O123" s="48"/>
      <c r="P123" s="47"/>
      <c r="Q123" s="47"/>
      <c r="T123" s="47"/>
    </row>
    <row r="124" spans="1:20" s="29" customFormat="1" ht="15.75" x14ac:dyDescent="0.25">
      <c r="B124" s="67"/>
      <c r="D124" s="101"/>
      <c r="E124" s="54"/>
      <c r="F124" s="63"/>
      <c r="G124" s="54"/>
      <c r="H124" s="63"/>
      <c r="I124" s="63"/>
      <c r="J124" s="63"/>
      <c r="K124" s="70"/>
    </row>
    <row r="125" spans="1:20" s="29" customFormat="1" ht="15" customHeight="1" x14ac:dyDescent="0.25">
      <c r="A125" s="32"/>
      <c r="B125" s="67"/>
      <c r="D125" s="125" t="s">
        <v>45</v>
      </c>
      <c r="E125" s="125"/>
      <c r="F125" s="125"/>
      <c r="G125" s="125"/>
      <c r="H125" s="125"/>
      <c r="I125" s="100"/>
      <c r="J125" s="100"/>
      <c r="K125" s="52"/>
      <c r="L125" s="53"/>
    </row>
    <row r="126" spans="1:20" ht="15.75" customHeight="1" x14ac:dyDescent="0.25">
      <c r="B126" s="67"/>
      <c r="D126" s="126" t="s">
        <v>26</v>
      </c>
      <c r="E126" s="126"/>
      <c r="F126" s="126"/>
      <c r="G126" s="126"/>
      <c r="H126" s="126"/>
      <c r="I126" s="126"/>
      <c r="J126" s="98"/>
      <c r="K126" s="54"/>
      <c r="L126" s="48"/>
      <c r="O126" s="48"/>
      <c r="P126" s="47"/>
      <c r="Q126" s="47"/>
      <c r="T126" s="47"/>
    </row>
    <row r="127" spans="1:20" x14ac:dyDescent="0.25">
      <c r="A127" s="29"/>
      <c r="B127" s="68"/>
      <c r="D127" s="76"/>
      <c r="E127" s="76"/>
      <c r="F127" s="76"/>
      <c r="G127" s="76"/>
      <c r="H127" s="76"/>
      <c r="I127" s="76"/>
      <c r="J127" s="99"/>
      <c r="K127" s="29"/>
      <c r="L127" s="29"/>
      <c r="O127" s="48"/>
      <c r="P127" s="47"/>
      <c r="Q127" s="47"/>
      <c r="T127" s="47"/>
    </row>
    <row r="128" spans="1:20" ht="15.75" x14ac:dyDescent="0.25">
      <c r="B128" s="67"/>
      <c r="D128" s="101"/>
      <c r="E128" s="29" t="s">
        <v>5</v>
      </c>
      <c r="F128" s="29"/>
      <c r="G128" s="29"/>
      <c r="H128" s="29"/>
      <c r="I128" s="29"/>
      <c r="J128" s="29"/>
      <c r="K128" s="29"/>
      <c r="L128" s="48"/>
      <c r="O128" s="48"/>
      <c r="P128" s="47"/>
      <c r="Q128" s="47"/>
      <c r="T128" s="47"/>
    </row>
    <row r="129" spans="2:20" s="29" customFormat="1" x14ac:dyDescent="0.25">
      <c r="B129" s="68"/>
      <c r="D129" s="101" t="s">
        <v>28</v>
      </c>
      <c r="E129" s="89"/>
    </row>
    <row r="130" spans="2:20" s="29" customFormat="1" ht="15" customHeight="1" x14ac:dyDescent="0.25">
      <c r="B130" s="68"/>
      <c r="D130" s="101"/>
      <c r="E130" s="54"/>
      <c r="F130" s="63"/>
      <c r="G130" s="54"/>
      <c r="H130" s="63"/>
      <c r="I130" s="63"/>
      <c r="J130" s="63"/>
      <c r="K130" s="54"/>
    </row>
    <row r="131" spans="2:20" ht="15.75" x14ac:dyDescent="0.25">
      <c r="B131" s="67"/>
      <c r="D131" s="125" t="s">
        <v>51</v>
      </c>
      <c r="E131" s="125"/>
      <c r="F131" s="125"/>
      <c r="G131" s="125"/>
      <c r="H131" s="125"/>
      <c r="I131" s="100"/>
      <c r="J131" s="100"/>
      <c r="K131" s="52"/>
      <c r="L131" s="53"/>
      <c r="O131" s="48"/>
      <c r="P131" s="47"/>
      <c r="Q131" s="47"/>
      <c r="T131" s="47"/>
    </row>
    <row r="132" spans="2:20" ht="15.75" customHeight="1" x14ac:dyDescent="0.25">
      <c r="B132" s="67"/>
      <c r="D132" s="126" t="s">
        <v>30</v>
      </c>
      <c r="E132" s="126"/>
      <c r="F132" s="126"/>
      <c r="G132" s="126"/>
      <c r="H132" s="126"/>
      <c r="I132" s="126"/>
      <c r="J132" s="98"/>
      <c r="K132" s="54"/>
      <c r="L132" s="48"/>
      <c r="O132" s="48"/>
      <c r="P132" s="47"/>
      <c r="Q132" s="47"/>
      <c r="T132" s="47"/>
    </row>
    <row r="133" spans="2:20" s="29" customFormat="1" x14ac:dyDescent="0.25">
      <c r="B133" s="68"/>
      <c r="D133" s="127"/>
      <c r="E133" s="127"/>
      <c r="F133" s="127"/>
      <c r="G133" s="127"/>
      <c r="H133" s="127"/>
      <c r="I133" s="127"/>
      <c r="J133" s="99"/>
    </row>
    <row r="134" spans="2:20" s="29" customFormat="1" ht="15" customHeight="1" x14ac:dyDescent="0.25">
      <c r="B134" s="68"/>
      <c r="D134" s="101"/>
      <c r="E134" s="54"/>
      <c r="F134" s="63"/>
      <c r="G134" s="54"/>
      <c r="H134" s="63"/>
      <c r="I134" s="63"/>
      <c r="J134" s="63"/>
      <c r="K134" s="54"/>
    </row>
    <row r="135" spans="2:20" ht="15.75" x14ac:dyDescent="0.25">
      <c r="B135" s="67"/>
      <c r="D135" s="47"/>
      <c r="E135" s="29" t="s">
        <v>4</v>
      </c>
      <c r="F135" s="29" t="s">
        <v>63</v>
      </c>
      <c r="G135" s="29" t="s">
        <v>25</v>
      </c>
      <c r="H135" s="63"/>
      <c r="I135" s="63"/>
      <c r="J135" s="63"/>
      <c r="K135" s="54"/>
      <c r="L135" s="48"/>
      <c r="O135" s="48"/>
      <c r="P135" s="47"/>
      <c r="Q135" s="47"/>
      <c r="T135" s="47"/>
    </row>
    <row r="136" spans="2:20" ht="15.75" x14ac:dyDescent="0.25">
      <c r="B136" s="67"/>
      <c r="D136" s="101" t="s">
        <v>31</v>
      </c>
      <c r="E136" s="71"/>
      <c r="F136" s="71"/>
      <c r="G136" s="71"/>
      <c r="H136" s="63"/>
      <c r="I136" s="63"/>
      <c r="J136" s="63"/>
      <c r="K136" s="29"/>
      <c r="L136" s="48"/>
      <c r="O136" s="48"/>
      <c r="P136" s="47"/>
      <c r="Q136" s="47"/>
      <c r="T136" s="47"/>
    </row>
  </sheetData>
  <mergeCells count="8">
    <mergeCell ref="D131:H131"/>
    <mergeCell ref="D132:I133"/>
    <mergeCell ref="D9:H9"/>
    <mergeCell ref="D10:J10"/>
    <mergeCell ref="D118:H118"/>
    <mergeCell ref="D119:I120"/>
    <mergeCell ref="D125:H125"/>
    <mergeCell ref="D126:I126"/>
  </mergeCells>
  <pageMargins left="0.75" right="0.75" top="1" bottom="1" header="0.5" footer="0.5"/>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136"/>
  <sheetViews>
    <sheetView showGridLines="0" zoomScale="80" zoomScaleNormal="80" workbookViewId="0">
      <selection activeCell="F168" sqref="F168"/>
    </sheetView>
  </sheetViews>
  <sheetFormatPr defaultColWidth="10" defaultRowHeight="15" x14ac:dyDescent="0.25"/>
  <cols>
    <col min="1" max="1" width="3.25" style="32" customWidth="1"/>
    <col min="2" max="3" width="0.75" style="29" customWidth="1"/>
    <col min="4" max="4" width="9.875" style="29" customWidth="1"/>
    <col min="5" max="10" width="13.875" style="47" customWidth="1"/>
    <col min="11" max="11" width="18.25" style="47" customWidth="1"/>
    <col min="12" max="12" width="13.875" style="47" customWidth="1"/>
    <col min="13" max="15" width="10.25" style="47" customWidth="1"/>
    <col min="16" max="17" width="10.25" style="48" customWidth="1"/>
    <col min="18" max="19" width="10.25" style="47" customWidth="1"/>
    <col min="20" max="20" width="8" style="48" customWidth="1"/>
    <col min="21" max="254" width="8" style="47" customWidth="1"/>
    <col min="255" max="16384" width="10" style="47"/>
  </cols>
  <sheetData>
    <row r="1" spans="1:251" s="29" customFormat="1" ht="12.75" customHeight="1" x14ac:dyDescent="0.25">
      <c r="A1" s="28"/>
      <c r="D1" s="30"/>
      <c r="E1" s="30"/>
      <c r="F1" s="30"/>
      <c r="G1" s="30"/>
      <c r="H1" s="30"/>
      <c r="I1" s="30"/>
      <c r="J1" s="30"/>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row>
    <row r="2" spans="1:251" s="34" customFormat="1" ht="1.5" customHeight="1" x14ac:dyDescent="0.25">
      <c r="A2" s="28"/>
      <c r="B2" s="33"/>
      <c r="C2" s="33"/>
      <c r="D2" s="33"/>
      <c r="E2" s="33"/>
      <c r="F2" s="33"/>
      <c r="G2" s="33"/>
      <c r="H2" s="33"/>
      <c r="I2" s="33"/>
      <c r="J2" s="33"/>
      <c r="K2" s="33"/>
      <c r="L2" s="33"/>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c r="IP2" s="32"/>
      <c r="IQ2" s="32"/>
    </row>
    <row r="3" spans="1:251" s="29" customFormat="1" ht="0.75" customHeight="1" x14ac:dyDescent="0.25">
      <c r="A3" s="28"/>
      <c r="B3" s="35"/>
      <c r="C3" s="35"/>
      <c r="D3" s="35"/>
      <c r="E3" s="35"/>
      <c r="F3" s="35"/>
      <c r="G3" s="35"/>
      <c r="H3" s="35"/>
      <c r="I3" s="35"/>
      <c r="J3" s="35"/>
      <c r="K3" s="35"/>
      <c r="L3" s="35"/>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c r="IQ3" s="32"/>
    </row>
    <row r="4" spans="1:251" s="40" customFormat="1" ht="21" x14ac:dyDescent="0.25">
      <c r="A4" s="36"/>
      <c r="B4" s="37" t="s">
        <v>60</v>
      </c>
      <c r="C4" s="37"/>
      <c r="D4" s="38"/>
      <c r="E4" s="38"/>
      <c r="F4" s="38"/>
      <c r="G4" s="38"/>
      <c r="H4" s="38"/>
      <c r="I4" s="38"/>
      <c r="J4" s="38"/>
      <c r="K4" s="38"/>
      <c r="L4" s="3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row>
    <row r="5" spans="1:251" s="29" customFormat="1" ht="0.75" customHeight="1" x14ac:dyDescent="0.25">
      <c r="A5" s="32"/>
      <c r="B5" s="41"/>
      <c r="C5" s="41"/>
      <c r="D5" s="35"/>
      <c r="E5" s="35"/>
      <c r="F5" s="35"/>
      <c r="G5" s="35"/>
      <c r="H5" s="35"/>
      <c r="I5" s="35"/>
      <c r="J5" s="35"/>
      <c r="K5" s="35"/>
      <c r="L5" s="35"/>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c r="IQ5" s="32"/>
    </row>
    <row r="6" spans="1:251" s="34" customFormat="1" ht="1.5" customHeight="1" x14ac:dyDescent="0.25">
      <c r="A6" s="32"/>
      <c r="B6" s="42"/>
      <c r="C6" s="42"/>
      <c r="D6" s="33"/>
      <c r="E6" s="33"/>
      <c r="F6" s="33"/>
      <c r="G6" s="33"/>
      <c r="H6" s="33"/>
      <c r="I6" s="33"/>
      <c r="J6" s="33"/>
      <c r="K6" s="33"/>
      <c r="L6" s="33"/>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row>
    <row r="7" spans="1:251" s="29" customFormat="1" ht="12.75" customHeight="1" x14ac:dyDescent="0.25">
      <c r="A7" s="32"/>
      <c r="B7" s="43" t="s">
        <v>12</v>
      </c>
      <c r="C7" s="43"/>
      <c r="D7" s="35"/>
      <c r="E7" s="35"/>
      <c r="F7" s="35"/>
      <c r="G7" s="35"/>
      <c r="H7" s="35"/>
      <c r="I7" s="35"/>
      <c r="J7" s="35"/>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c r="IQ7" s="32"/>
    </row>
    <row r="8" spans="1:251" x14ac:dyDescent="0.25">
      <c r="C8" s="44"/>
      <c r="D8" s="45"/>
      <c r="E8" s="46"/>
    </row>
    <row r="9" spans="1:251" ht="15" customHeight="1" x14ac:dyDescent="0.25">
      <c r="A9" s="49"/>
      <c r="B9" s="50"/>
      <c r="C9" s="35"/>
      <c r="D9" s="125" t="s">
        <v>43</v>
      </c>
      <c r="E9" s="125"/>
      <c r="F9" s="125"/>
      <c r="G9" s="125"/>
      <c r="H9" s="125"/>
      <c r="I9" s="51"/>
      <c r="J9" s="51"/>
      <c r="K9" s="52"/>
      <c r="L9" s="53"/>
      <c r="O9" s="48"/>
      <c r="P9" s="47"/>
      <c r="Q9" s="47"/>
      <c r="T9" s="47"/>
    </row>
    <row r="10" spans="1:251" ht="18" customHeight="1" x14ac:dyDescent="0.25">
      <c r="A10" s="49"/>
      <c r="B10" s="50"/>
      <c r="C10" s="35"/>
      <c r="D10" s="126" t="s">
        <v>24</v>
      </c>
      <c r="E10" s="126"/>
      <c r="F10" s="126"/>
      <c r="G10" s="126"/>
      <c r="H10" s="126"/>
      <c r="I10" s="126"/>
      <c r="J10" s="126"/>
      <c r="K10" s="54"/>
      <c r="L10" s="55"/>
      <c r="M10" s="55"/>
      <c r="N10" s="56"/>
      <c r="O10" s="56"/>
      <c r="P10" s="47"/>
      <c r="Q10" s="47"/>
      <c r="T10" s="47"/>
    </row>
    <row r="11" spans="1:251" ht="27.75" customHeight="1" x14ac:dyDescent="0.25">
      <c r="A11" s="49"/>
      <c r="B11" s="50"/>
      <c r="C11" s="35"/>
      <c r="D11" s="55" t="s">
        <v>3</v>
      </c>
      <c r="E11" s="55" t="s">
        <v>19</v>
      </c>
      <c r="F11" s="55" t="s">
        <v>20</v>
      </c>
      <c r="G11" s="55" t="s">
        <v>62</v>
      </c>
      <c r="H11" s="55" t="s">
        <v>61</v>
      </c>
      <c r="I11" s="55" t="s">
        <v>21</v>
      </c>
      <c r="J11" s="55" t="s">
        <v>22</v>
      </c>
      <c r="K11" s="55" t="s">
        <v>23</v>
      </c>
      <c r="L11" s="55" t="s">
        <v>18</v>
      </c>
      <c r="M11" s="54"/>
      <c r="P11" s="47"/>
      <c r="Q11" s="57"/>
      <c r="R11" s="58"/>
      <c r="S11" s="58"/>
      <c r="T11" s="58"/>
      <c r="U11" s="58"/>
      <c r="V11" s="59"/>
    </row>
    <row r="12" spans="1:251" ht="15.75" x14ac:dyDescent="0.25">
      <c r="A12" s="49"/>
      <c r="B12" s="50"/>
      <c r="C12" s="35"/>
      <c r="D12" s="60">
        <v>43712</v>
      </c>
      <c r="E12" s="61">
        <v>18.63</v>
      </c>
      <c r="F12" s="62"/>
      <c r="G12" s="61">
        <v>75.88</v>
      </c>
      <c r="H12" s="63"/>
      <c r="I12" s="74">
        <v>11.64</v>
      </c>
      <c r="J12" s="63"/>
      <c r="K12" s="61">
        <v>9894.6</v>
      </c>
      <c r="L12" s="54"/>
      <c r="M12" s="54"/>
      <c r="P12" s="47"/>
      <c r="Q12" s="57"/>
      <c r="R12" s="58"/>
      <c r="S12" s="58"/>
      <c r="T12" s="58"/>
      <c r="U12" s="58"/>
      <c r="V12" s="59"/>
    </row>
    <row r="13" spans="1:251" ht="15.75" x14ac:dyDescent="0.25">
      <c r="A13" s="49"/>
      <c r="B13" s="50"/>
      <c r="C13" s="35"/>
      <c r="D13" s="60">
        <v>43713</v>
      </c>
      <c r="E13" s="61">
        <v>19.065000000000001</v>
      </c>
      <c r="F13" s="64">
        <f>E13/E12-1</f>
        <v>2.3349436392914757E-2</v>
      </c>
      <c r="G13" s="61">
        <v>77.88</v>
      </c>
      <c r="H13" s="64">
        <f>G13/G12-1</f>
        <v>2.6357406431207098E-2</v>
      </c>
      <c r="I13" s="75">
        <v>12.08</v>
      </c>
      <c r="J13" s="64">
        <f>I13/I12-1</f>
        <v>3.7800687285223233E-2</v>
      </c>
      <c r="K13" s="61">
        <v>9983.07</v>
      </c>
      <c r="L13" s="65">
        <f>K13/K12-1</f>
        <v>8.9412406767326313E-3</v>
      </c>
      <c r="M13" s="54"/>
      <c r="P13" s="47"/>
      <c r="Q13" s="57"/>
      <c r="R13" s="58"/>
      <c r="S13" s="58"/>
      <c r="T13" s="58"/>
      <c r="U13" s="58"/>
      <c r="V13" s="59"/>
    </row>
    <row r="14" spans="1:251" ht="15.75" x14ac:dyDescent="0.25">
      <c r="A14" s="28"/>
      <c r="B14" s="50"/>
      <c r="C14" s="35"/>
      <c r="D14" s="60">
        <v>43714</v>
      </c>
      <c r="E14" s="61">
        <v>19.21</v>
      </c>
      <c r="F14" s="64">
        <f t="shared" ref="F14:F77" si="0">E14/E13-1</f>
        <v>7.6055599265669738E-3</v>
      </c>
      <c r="G14" s="61">
        <v>78.66</v>
      </c>
      <c r="H14" s="64">
        <f t="shared" ref="H14:H77" si="1">G14/G13-1</f>
        <v>1.001540832049308E-2</v>
      </c>
      <c r="I14" s="75">
        <v>12.19</v>
      </c>
      <c r="J14" s="64">
        <f t="shared" ref="J14:J77" si="2">I14/I13-1</f>
        <v>9.1059602649006255E-3</v>
      </c>
      <c r="K14" s="61">
        <v>10073.82</v>
      </c>
      <c r="L14" s="65">
        <f t="shared" ref="L14:L77" si="3">K14/K13-1</f>
        <v>9.0903900303214158E-3</v>
      </c>
      <c r="M14" s="54"/>
      <c r="P14" s="47"/>
      <c r="Q14" s="57"/>
      <c r="R14" s="58"/>
      <c r="S14" s="58"/>
      <c r="T14" s="58"/>
      <c r="U14" s="58"/>
      <c r="V14" s="59"/>
    </row>
    <row r="15" spans="1:251" ht="15.75" x14ac:dyDescent="0.25">
      <c r="A15" s="28"/>
      <c r="B15" s="50"/>
      <c r="C15" s="35"/>
      <c r="D15" s="60">
        <v>43717</v>
      </c>
      <c r="E15" s="61">
        <v>19.465</v>
      </c>
      <c r="F15" s="64">
        <f t="shared" si="0"/>
        <v>1.327433628318575E-2</v>
      </c>
      <c r="G15" s="61">
        <v>80.06</v>
      </c>
      <c r="H15" s="64">
        <f t="shared" si="1"/>
        <v>1.7798118484617431E-2</v>
      </c>
      <c r="I15" s="75">
        <v>12.49</v>
      </c>
      <c r="J15" s="64">
        <f t="shared" si="2"/>
        <v>2.4610336341263306E-2</v>
      </c>
      <c r="K15" s="61">
        <v>10059.370000000001</v>
      </c>
      <c r="L15" s="65">
        <f t="shared" si="3"/>
        <v>-1.4344111766935175E-3</v>
      </c>
      <c r="M15" s="54"/>
      <c r="P15" s="47"/>
      <c r="Q15" s="57"/>
      <c r="R15" s="58"/>
      <c r="S15" s="58"/>
      <c r="T15" s="58"/>
      <c r="U15" s="58"/>
      <c r="V15" s="59"/>
    </row>
    <row r="16" spans="1:251" ht="15.75" x14ac:dyDescent="0.25">
      <c r="A16" s="28"/>
      <c r="B16" s="50"/>
      <c r="C16" s="35"/>
      <c r="D16" s="60">
        <v>43718</v>
      </c>
      <c r="E16" s="61">
        <v>19.78</v>
      </c>
      <c r="F16" s="64">
        <f t="shared" si="0"/>
        <v>1.6182892370922186E-2</v>
      </c>
      <c r="G16" s="61">
        <v>79.180000000000007</v>
      </c>
      <c r="H16" s="64">
        <f t="shared" si="1"/>
        <v>-1.0991756182862744E-2</v>
      </c>
      <c r="I16" s="75">
        <v>12.775</v>
      </c>
      <c r="J16" s="64">
        <f t="shared" si="2"/>
        <v>2.281825460368303E-2</v>
      </c>
      <c r="K16" s="61">
        <v>10020.48</v>
      </c>
      <c r="L16" s="65">
        <f t="shared" si="3"/>
        <v>-3.8660472773146548E-3</v>
      </c>
      <c r="M16" s="54"/>
      <c r="P16" s="47"/>
      <c r="Q16" s="57"/>
      <c r="R16" s="58"/>
      <c r="S16" s="58"/>
      <c r="T16" s="58"/>
      <c r="U16" s="58"/>
      <c r="V16" s="59"/>
    </row>
    <row r="17" spans="1:22" ht="15.75" x14ac:dyDescent="0.25">
      <c r="A17" s="28"/>
      <c r="B17" s="50"/>
      <c r="C17" s="35"/>
      <c r="D17" s="60">
        <v>43719</v>
      </c>
      <c r="E17" s="61">
        <v>20.05</v>
      </c>
      <c r="F17" s="64">
        <f t="shared" si="0"/>
        <v>1.3650151668351818E-2</v>
      </c>
      <c r="G17" s="61">
        <v>81.08</v>
      </c>
      <c r="H17" s="64">
        <f t="shared" si="1"/>
        <v>2.3995958575397713E-2</v>
      </c>
      <c r="I17" s="75">
        <v>12.98</v>
      </c>
      <c r="J17" s="64">
        <f t="shared" si="2"/>
        <v>1.6046966731898316E-2</v>
      </c>
      <c r="K17" s="61">
        <v>10098.59</v>
      </c>
      <c r="L17" s="65">
        <f t="shared" si="3"/>
        <v>7.7950357667497805E-3</v>
      </c>
      <c r="M17" s="54"/>
      <c r="P17" s="47"/>
      <c r="Q17" s="57"/>
      <c r="R17" s="58"/>
      <c r="S17" s="58"/>
      <c r="T17" s="58"/>
      <c r="U17" s="58"/>
      <c r="V17" s="59"/>
    </row>
    <row r="18" spans="1:22" ht="15.75" x14ac:dyDescent="0.25">
      <c r="A18" s="28"/>
      <c r="B18" s="50"/>
      <c r="C18" s="35"/>
      <c r="D18" s="60">
        <v>43720</v>
      </c>
      <c r="E18" s="61">
        <v>20.11</v>
      </c>
      <c r="F18" s="64">
        <f t="shared" si="0"/>
        <v>2.9925187032417977E-3</v>
      </c>
      <c r="G18" s="61">
        <v>80.16</v>
      </c>
      <c r="H18" s="64">
        <f t="shared" si="1"/>
        <v>-1.1346817957572752E-2</v>
      </c>
      <c r="I18" s="75">
        <v>12.83</v>
      </c>
      <c r="J18" s="64">
        <f t="shared" si="2"/>
        <v>-1.1556240369799742E-2</v>
      </c>
      <c r="K18" s="61">
        <v>10094.09</v>
      </c>
      <c r="L18" s="65">
        <f t="shared" si="3"/>
        <v>-4.4560676292437762E-4</v>
      </c>
      <c r="M18" s="54"/>
      <c r="P18" s="47"/>
      <c r="Q18" s="57"/>
      <c r="R18" s="58"/>
      <c r="S18" s="58"/>
      <c r="T18" s="58"/>
      <c r="U18" s="58"/>
      <c r="V18" s="59"/>
    </row>
    <row r="19" spans="1:22" ht="15.75" x14ac:dyDescent="0.25">
      <c r="A19" s="28"/>
      <c r="B19" s="50"/>
      <c r="C19" s="35"/>
      <c r="D19" s="60">
        <v>43721</v>
      </c>
      <c r="E19" s="61">
        <v>20.25</v>
      </c>
      <c r="F19" s="64">
        <f t="shared" si="0"/>
        <v>6.9617105917454403E-3</v>
      </c>
      <c r="G19" s="61">
        <v>80.760000000000005</v>
      </c>
      <c r="H19" s="64">
        <f t="shared" si="1"/>
        <v>7.4850299401199027E-3</v>
      </c>
      <c r="I19" s="75">
        <v>13.1</v>
      </c>
      <c r="J19" s="64">
        <f t="shared" si="2"/>
        <v>2.1044427123928289E-2</v>
      </c>
      <c r="K19" s="61">
        <v>10047.34</v>
      </c>
      <c r="L19" s="65">
        <f t="shared" si="3"/>
        <v>-4.6314229415430619E-3</v>
      </c>
      <c r="M19" s="54"/>
      <c r="P19" s="47"/>
      <c r="Q19" s="57"/>
      <c r="R19" s="58"/>
      <c r="S19" s="58"/>
      <c r="T19" s="58"/>
      <c r="U19" s="58"/>
      <c r="V19" s="59"/>
    </row>
    <row r="20" spans="1:22" ht="15.75" x14ac:dyDescent="0.25">
      <c r="A20" s="28"/>
      <c r="B20" s="50"/>
      <c r="C20" s="35"/>
      <c r="D20" s="60">
        <v>43724</v>
      </c>
      <c r="E20" s="61">
        <v>20.18</v>
      </c>
      <c r="F20" s="64">
        <f t="shared" si="0"/>
        <v>-3.4567901234567877E-3</v>
      </c>
      <c r="G20" s="61">
        <v>79.319999999999993</v>
      </c>
      <c r="H20" s="64">
        <f t="shared" si="1"/>
        <v>-1.7830609212481585E-2</v>
      </c>
      <c r="I20" s="75">
        <v>12.875</v>
      </c>
      <c r="J20" s="64">
        <f t="shared" si="2"/>
        <v>-1.717557251908397E-2</v>
      </c>
      <c r="K20" s="61">
        <v>9969.19</v>
      </c>
      <c r="L20" s="65">
        <f t="shared" si="3"/>
        <v>-7.7781781048515963E-3</v>
      </c>
      <c r="M20" s="54"/>
      <c r="P20" s="47"/>
      <c r="Q20" s="57"/>
      <c r="R20" s="58"/>
      <c r="S20" s="58"/>
      <c r="T20" s="58"/>
      <c r="U20" s="58"/>
      <c r="V20" s="59"/>
    </row>
    <row r="21" spans="1:22" ht="15.75" x14ac:dyDescent="0.25">
      <c r="A21" s="28"/>
      <c r="B21" s="50"/>
      <c r="C21" s="35"/>
      <c r="D21" s="60">
        <v>43725</v>
      </c>
      <c r="E21" s="61">
        <v>20.16</v>
      </c>
      <c r="F21" s="64">
        <f t="shared" si="0"/>
        <v>-9.910802775024985E-4</v>
      </c>
      <c r="G21" s="61">
        <v>78.959999999999994</v>
      </c>
      <c r="H21" s="64">
        <f t="shared" si="1"/>
        <v>-4.5385779122542047E-3</v>
      </c>
      <c r="I21" s="75">
        <v>12.664999999999999</v>
      </c>
      <c r="J21" s="64">
        <f t="shared" si="2"/>
        <v>-1.6310679611650558E-2</v>
      </c>
      <c r="K21" s="61">
        <v>10013.82</v>
      </c>
      <c r="L21" s="65">
        <f t="shared" si="3"/>
        <v>4.4767929992306499E-3</v>
      </c>
      <c r="M21" s="54"/>
      <c r="P21" s="47"/>
      <c r="Q21" s="57"/>
      <c r="R21" s="58"/>
      <c r="S21" s="58"/>
      <c r="T21" s="58"/>
      <c r="U21" s="58"/>
      <c r="V21" s="59"/>
    </row>
    <row r="22" spans="1:22" ht="15.75" x14ac:dyDescent="0.25">
      <c r="A22" s="28"/>
      <c r="B22" s="50"/>
      <c r="C22" s="35"/>
      <c r="D22" s="60">
        <v>43726</v>
      </c>
      <c r="E22" s="61">
        <v>20.149999999999999</v>
      </c>
      <c r="F22" s="64">
        <f t="shared" si="0"/>
        <v>-4.9603174603185529E-4</v>
      </c>
      <c r="G22" s="61">
        <v>74.099999999999994</v>
      </c>
      <c r="H22" s="64">
        <f t="shared" si="1"/>
        <v>-6.155015197568392E-2</v>
      </c>
      <c r="I22" s="75">
        <v>12.69</v>
      </c>
      <c r="J22" s="64">
        <f t="shared" si="2"/>
        <v>1.9739439399921732E-3</v>
      </c>
      <c r="K22" s="61">
        <v>10018.84</v>
      </c>
      <c r="L22" s="65">
        <f t="shared" si="3"/>
        <v>5.0130719345875541E-4</v>
      </c>
      <c r="M22" s="54"/>
      <c r="P22" s="47"/>
      <c r="Q22" s="57"/>
      <c r="R22" s="58"/>
      <c r="S22" s="58"/>
      <c r="T22" s="58"/>
      <c r="U22" s="58"/>
      <c r="V22" s="59"/>
    </row>
    <row r="23" spans="1:22" ht="15.75" x14ac:dyDescent="0.25">
      <c r="A23" s="28"/>
      <c r="B23" s="50"/>
      <c r="C23" s="35"/>
      <c r="D23" s="60">
        <v>43727</v>
      </c>
      <c r="E23" s="61">
        <v>20.12</v>
      </c>
      <c r="F23" s="64">
        <f t="shared" si="0"/>
        <v>-1.4888337468981216E-3</v>
      </c>
      <c r="G23" s="61">
        <v>75.040000000000006</v>
      </c>
      <c r="H23" s="64">
        <f t="shared" si="1"/>
        <v>1.2685560053981249E-2</v>
      </c>
      <c r="I23" s="75">
        <v>12.9</v>
      </c>
      <c r="J23" s="64">
        <f t="shared" si="2"/>
        <v>1.654846335697413E-2</v>
      </c>
      <c r="K23" s="61">
        <v>10064.459999999999</v>
      </c>
      <c r="L23" s="65">
        <f t="shared" si="3"/>
        <v>4.5534213541686963E-3</v>
      </c>
      <c r="M23" s="54"/>
      <c r="P23" s="47"/>
      <c r="Q23" s="57"/>
      <c r="R23" s="58"/>
      <c r="S23" s="58"/>
      <c r="T23" s="58"/>
      <c r="U23" s="58"/>
      <c r="V23" s="59"/>
    </row>
    <row r="24" spans="1:22" ht="15.75" x14ac:dyDescent="0.25">
      <c r="A24" s="28"/>
      <c r="B24" s="50"/>
      <c r="C24" s="35"/>
      <c r="D24" s="60">
        <v>43728</v>
      </c>
      <c r="E24" s="61">
        <v>20.07</v>
      </c>
      <c r="F24" s="64">
        <f t="shared" si="0"/>
        <v>-2.4850894632206799E-3</v>
      </c>
      <c r="G24" s="61">
        <v>74.86</v>
      </c>
      <c r="H24" s="64">
        <f t="shared" si="1"/>
        <v>-2.3987206823028462E-3</v>
      </c>
      <c r="I24" s="75">
        <v>12.865</v>
      </c>
      <c r="J24" s="64">
        <f t="shared" si="2"/>
        <v>-2.713178294573626E-3</v>
      </c>
      <c r="K24" s="61">
        <v>10056.83</v>
      </c>
      <c r="L24" s="65">
        <f t="shared" si="3"/>
        <v>-7.5811320229790535E-4</v>
      </c>
      <c r="M24" s="54"/>
      <c r="P24" s="47"/>
      <c r="Q24" s="57"/>
      <c r="R24" s="58"/>
      <c r="S24" s="58"/>
      <c r="T24" s="58"/>
      <c r="U24" s="58"/>
      <c r="V24" s="59"/>
    </row>
    <row r="25" spans="1:22" ht="15.75" x14ac:dyDescent="0.25">
      <c r="A25" s="28"/>
      <c r="B25" s="50"/>
      <c r="C25" s="35"/>
      <c r="D25" s="60">
        <v>43731</v>
      </c>
      <c r="E25" s="61">
        <v>19.695</v>
      </c>
      <c r="F25" s="64">
        <f t="shared" si="0"/>
        <v>-1.8684603886397588E-2</v>
      </c>
      <c r="G25" s="61">
        <v>73.48</v>
      </c>
      <c r="H25" s="64">
        <f t="shared" si="1"/>
        <v>-1.8434410900347253E-2</v>
      </c>
      <c r="I25" s="75">
        <v>12.505000000000001</v>
      </c>
      <c r="J25" s="64">
        <f t="shared" si="2"/>
        <v>-2.7982899339292655E-2</v>
      </c>
      <c r="K25" s="61">
        <v>9997.39</v>
      </c>
      <c r="L25" s="65">
        <f t="shared" si="3"/>
        <v>-5.9104111335281928E-3</v>
      </c>
      <c r="M25" s="54"/>
      <c r="P25" s="47"/>
      <c r="Q25" s="57"/>
      <c r="R25" s="58"/>
      <c r="S25" s="58"/>
      <c r="T25" s="58"/>
      <c r="U25" s="58"/>
      <c r="V25" s="59"/>
    </row>
    <row r="26" spans="1:22" ht="15.75" x14ac:dyDescent="0.25">
      <c r="A26" s="28"/>
      <c r="B26" s="50"/>
      <c r="C26" s="31"/>
      <c r="D26" s="60">
        <v>43732</v>
      </c>
      <c r="E26" s="61">
        <v>19.465</v>
      </c>
      <c r="F26" s="64">
        <f t="shared" si="0"/>
        <v>-1.1678090886011683E-2</v>
      </c>
      <c r="G26" s="61">
        <v>73.16</v>
      </c>
      <c r="H26" s="64">
        <f t="shared" si="1"/>
        <v>-4.354926510615198E-3</v>
      </c>
      <c r="I26" s="75">
        <v>12.365</v>
      </c>
      <c r="J26" s="64">
        <f t="shared" si="2"/>
        <v>-1.119552179128358E-2</v>
      </c>
      <c r="K26" s="61">
        <v>9991.31</v>
      </c>
      <c r="L26" s="65">
        <f t="shared" si="3"/>
        <v>-6.0815872942832083E-4</v>
      </c>
      <c r="M26" s="54"/>
      <c r="P26" s="47"/>
      <c r="Q26" s="57"/>
      <c r="R26" s="58"/>
      <c r="S26" s="58"/>
      <c r="T26" s="58"/>
      <c r="U26" s="58"/>
      <c r="V26" s="59"/>
    </row>
    <row r="27" spans="1:22" ht="15.75" x14ac:dyDescent="0.25">
      <c r="B27" s="50"/>
      <c r="C27" s="66"/>
      <c r="D27" s="60">
        <v>43733</v>
      </c>
      <c r="E27" s="61">
        <v>19.155000000000001</v>
      </c>
      <c r="F27" s="64">
        <f t="shared" si="0"/>
        <v>-1.5926021063447093E-2</v>
      </c>
      <c r="G27" s="61">
        <v>72.2</v>
      </c>
      <c r="H27" s="64">
        <f t="shared" si="1"/>
        <v>-1.3121924548933794E-2</v>
      </c>
      <c r="I27" s="75">
        <v>12.13</v>
      </c>
      <c r="J27" s="64">
        <f t="shared" si="2"/>
        <v>-1.9005256773150014E-2</v>
      </c>
      <c r="K27" s="61">
        <v>9914.82</v>
      </c>
      <c r="L27" s="65">
        <f t="shared" si="3"/>
        <v>-7.6556527622503312E-3</v>
      </c>
      <c r="M27" s="54"/>
      <c r="P27" s="47"/>
      <c r="Q27" s="57"/>
      <c r="R27" s="58"/>
      <c r="S27" s="58"/>
      <c r="T27" s="58"/>
      <c r="U27" s="58"/>
      <c r="V27" s="59"/>
    </row>
    <row r="28" spans="1:22" ht="15.75" x14ac:dyDescent="0.25">
      <c r="B28" s="50"/>
      <c r="C28" s="66"/>
      <c r="D28" s="60">
        <v>43734</v>
      </c>
      <c r="E28" s="61">
        <v>19.285</v>
      </c>
      <c r="F28" s="64">
        <f t="shared" si="0"/>
        <v>6.7867397546332864E-3</v>
      </c>
      <c r="G28" s="61">
        <v>72.28</v>
      </c>
      <c r="H28" s="64">
        <f t="shared" si="1"/>
        <v>1.1080332409971749E-3</v>
      </c>
      <c r="I28" s="75">
        <v>12.19</v>
      </c>
      <c r="J28" s="64">
        <f t="shared" si="2"/>
        <v>4.9464138499586419E-3</v>
      </c>
      <c r="K28" s="61">
        <v>10010.709999999999</v>
      </c>
      <c r="L28" s="65">
        <f t="shared" si="3"/>
        <v>9.6713808218402697E-3</v>
      </c>
      <c r="M28" s="54"/>
      <c r="P28" s="47"/>
      <c r="Q28" s="57"/>
      <c r="R28" s="58"/>
      <c r="S28" s="58"/>
      <c r="T28" s="58"/>
      <c r="U28" s="58"/>
      <c r="V28" s="59"/>
    </row>
    <row r="29" spans="1:22" ht="15.75" x14ac:dyDescent="0.25">
      <c r="B29" s="50"/>
      <c r="C29" s="66"/>
      <c r="D29" s="60">
        <v>43735</v>
      </c>
      <c r="E29" s="61">
        <v>19.43</v>
      </c>
      <c r="F29" s="64">
        <f t="shared" si="0"/>
        <v>7.5187969924812581E-3</v>
      </c>
      <c r="G29" s="61">
        <v>73.040000000000006</v>
      </c>
      <c r="H29" s="64">
        <f t="shared" si="1"/>
        <v>1.0514665190924255E-2</v>
      </c>
      <c r="I29" s="75">
        <v>12.12</v>
      </c>
      <c r="J29" s="64">
        <f t="shared" si="2"/>
        <v>-5.7424118129614232E-3</v>
      </c>
      <c r="K29" s="61">
        <v>10037.81</v>
      </c>
      <c r="L29" s="65">
        <f t="shared" si="3"/>
        <v>2.7071006951555621E-3</v>
      </c>
      <c r="M29" s="54"/>
      <c r="P29" s="47"/>
      <c r="Q29" s="57"/>
      <c r="R29" s="58"/>
      <c r="S29" s="58"/>
      <c r="T29" s="58"/>
      <c r="U29" s="58"/>
      <c r="V29" s="59"/>
    </row>
    <row r="30" spans="1:22" ht="15.75" x14ac:dyDescent="0.25">
      <c r="B30" s="50"/>
      <c r="C30" s="66"/>
      <c r="D30" s="60">
        <v>43738</v>
      </c>
      <c r="E30" s="61">
        <v>19.61</v>
      </c>
      <c r="F30" s="64">
        <f t="shared" si="0"/>
        <v>9.264024704065843E-3</v>
      </c>
      <c r="G30" s="61">
        <v>73.22</v>
      </c>
      <c r="H30" s="64">
        <f t="shared" si="1"/>
        <v>2.4644030668126149E-3</v>
      </c>
      <c r="I30" s="75">
        <v>12.234999999999999</v>
      </c>
      <c r="J30" s="64">
        <f t="shared" si="2"/>
        <v>9.4884488448845339E-3</v>
      </c>
      <c r="K30" s="61">
        <v>10078.32</v>
      </c>
      <c r="L30" s="65">
        <f t="shared" si="3"/>
        <v>4.0357408637941017E-3</v>
      </c>
      <c r="M30" s="54"/>
      <c r="P30" s="47"/>
      <c r="Q30" s="57"/>
      <c r="R30" s="58"/>
      <c r="S30" s="58"/>
      <c r="T30" s="58"/>
      <c r="U30" s="58"/>
      <c r="V30" s="59"/>
    </row>
    <row r="31" spans="1:22" ht="15.75" x14ac:dyDescent="0.25">
      <c r="B31" s="50"/>
      <c r="C31" s="66"/>
      <c r="D31" s="60">
        <v>43739</v>
      </c>
      <c r="E31" s="61">
        <v>19.274999999999999</v>
      </c>
      <c r="F31" s="64">
        <f t="shared" si="0"/>
        <v>-1.7083120856705825E-2</v>
      </c>
      <c r="G31" s="61">
        <v>71.540000000000006</v>
      </c>
      <c r="H31" s="64">
        <f t="shared" si="1"/>
        <v>-2.2944550669215968E-2</v>
      </c>
      <c r="I31" s="75">
        <v>11.885</v>
      </c>
      <c r="J31" s="64">
        <f t="shared" si="2"/>
        <v>-2.8606456885982845E-2</v>
      </c>
      <c r="K31" s="61">
        <v>9952.5</v>
      </c>
      <c r="L31" s="65">
        <f t="shared" si="3"/>
        <v>-1.2484223561069707E-2</v>
      </c>
      <c r="M31" s="54"/>
      <c r="P31" s="47"/>
      <c r="Q31" s="57"/>
      <c r="R31" s="58"/>
      <c r="S31" s="58"/>
      <c r="T31" s="58"/>
      <c r="U31" s="58"/>
      <c r="V31" s="59"/>
    </row>
    <row r="32" spans="1:22" ht="15.75" x14ac:dyDescent="0.25">
      <c r="B32" s="50"/>
      <c r="C32" s="66"/>
      <c r="D32" s="60">
        <v>43740</v>
      </c>
      <c r="E32" s="61">
        <v>18.524999999999999</v>
      </c>
      <c r="F32" s="64">
        <f t="shared" si="0"/>
        <v>-3.8910505836575848E-2</v>
      </c>
      <c r="G32" s="61">
        <v>69.599999999999994</v>
      </c>
      <c r="H32" s="64">
        <f t="shared" si="1"/>
        <v>-2.7117696393626156E-2</v>
      </c>
      <c r="I32" s="75">
        <v>11.63</v>
      </c>
      <c r="J32" s="64">
        <f t="shared" si="2"/>
        <v>-2.1455616323096227E-2</v>
      </c>
      <c r="K32" s="61">
        <v>9757.2800000000007</v>
      </c>
      <c r="L32" s="65">
        <f t="shared" si="3"/>
        <v>-1.9615172067319664E-2</v>
      </c>
      <c r="M32" s="54"/>
      <c r="P32" s="47"/>
      <c r="Q32" s="57"/>
      <c r="R32" s="58"/>
      <c r="S32" s="58"/>
      <c r="T32" s="58"/>
      <c r="U32" s="58"/>
      <c r="V32" s="59"/>
    </row>
    <row r="33" spans="2:22" ht="15.75" x14ac:dyDescent="0.25">
      <c r="B33" s="50"/>
      <c r="C33" s="66"/>
      <c r="D33" s="60">
        <v>43741</v>
      </c>
      <c r="E33" s="61">
        <v>18.18</v>
      </c>
      <c r="F33" s="64">
        <f t="shared" si="0"/>
        <v>-1.8623481781376405E-2</v>
      </c>
      <c r="G33" s="61">
        <v>69.040000000000006</v>
      </c>
      <c r="H33" s="64">
        <f t="shared" si="1"/>
        <v>-8.0459770114941209E-3</v>
      </c>
      <c r="I33" s="75">
        <v>11.41</v>
      </c>
      <c r="J33" s="64">
        <f t="shared" si="2"/>
        <v>-1.8916595012897774E-2</v>
      </c>
      <c r="K33" s="61">
        <v>9760.44</v>
      </c>
      <c r="L33" s="65">
        <f t="shared" si="3"/>
        <v>3.2386074807733145E-4</v>
      </c>
      <c r="M33" s="54"/>
      <c r="P33" s="47"/>
      <c r="Q33" s="57"/>
      <c r="R33" s="58"/>
      <c r="S33" s="58"/>
      <c r="T33" s="58"/>
      <c r="U33" s="58"/>
      <c r="V33" s="59"/>
    </row>
    <row r="34" spans="2:22" ht="15.75" x14ac:dyDescent="0.25">
      <c r="B34" s="50"/>
      <c r="C34" s="66"/>
      <c r="D34" s="60">
        <v>43742</v>
      </c>
      <c r="E34" s="61">
        <v>18.07</v>
      </c>
      <c r="F34" s="64">
        <f t="shared" si="0"/>
        <v>-6.0506050605060313E-3</v>
      </c>
      <c r="G34" s="61">
        <v>69.319999999999993</v>
      </c>
      <c r="H34" s="64">
        <f t="shared" si="1"/>
        <v>4.0556199304748741E-3</v>
      </c>
      <c r="I34" s="75">
        <v>11.4</v>
      </c>
      <c r="J34" s="64">
        <f t="shared" si="2"/>
        <v>-8.7642418930755639E-4</v>
      </c>
      <c r="K34" s="61">
        <v>9827.7199999999993</v>
      </c>
      <c r="L34" s="65">
        <f t="shared" si="3"/>
        <v>6.8931318670057973E-3</v>
      </c>
      <c r="M34" s="54"/>
      <c r="P34" s="47"/>
      <c r="Q34" s="57"/>
      <c r="R34" s="58"/>
      <c r="S34" s="58"/>
      <c r="T34" s="58"/>
      <c r="U34" s="58"/>
      <c r="V34" s="59"/>
    </row>
    <row r="35" spans="2:22" ht="15.75" x14ac:dyDescent="0.25">
      <c r="B35" s="50"/>
      <c r="C35" s="66"/>
      <c r="D35" s="60">
        <v>43745</v>
      </c>
      <c r="E35" s="61">
        <v>18.07</v>
      </c>
      <c r="F35" s="64">
        <f t="shared" si="0"/>
        <v>0</v>
      </c>
      <c r="G35" s="61">
        <v>69.62</v>
      </c>
      <c r="H35" s="64">
        <f t="shared" si="1"/>
        <v>4.3277553375651312E-3</v>
      </c>
      <c r="I35" s="75">
        <v>11.475</v>
      </c>
      <c r="J35" s="64">
        <f t="shared" si="2"/>
        <v>6.5789473684210176E-3</v>
      </c>
      <c r="K35" s="61">
        <v>9914.06</v>
      </c>
      <c r="L35" s="65">
        <f t="shared" si="3"/>
        <v>8.785354080091734E-3</v>
      </c>
      <c r="M35" s="54"/>
      <c r="P35" s="47"/>
      <c r="Q35" s="57"/>
      <c r="R35" s="58"/>
      <c r="S35" s="58"/>
      <c r="T35" s="58"/>
      <c r="U35" s="58"/>
      <c r="V35" s="59"/>
    </row>
    <row r="36" spans="2:22" ht="15.75" x14ac:dyDescent="0.25">
      <c r="B36" s="50"/>
      <c r="C36" s="66"/>
      <c r="D36" s="60">
        <v>43746</v>
      </c>
      <c r="E36" s="61">
        <v>17.89</v>
      </c>
      <c r="F36" s="64">
        <f t="shared" si="0"/>
        <v>-9.9612617598229258E-3</v>
      </c>
      <c r="G36" s="61">
        <v>69.2</v>
      </c>
      <c r="H36" s="64">
        <f t="shared" si="1"/>
        <v>-6.0327492099971902E-3</v>
      </c>
      <c r="I36" s="75">
        <v>11.404999999999999</v>
      </c>
      <c r="J36" s="64">
        <f t="shared" si="2"/>
        <v>-6.1002178649237626E-3</v>
      </c>
      <c r="K36" s="61">
        <v>9800.24</v>
      </c>
      <c r="L36" s="65">
        <f t="shared" si="3"/>
        <v>-1.148066483357979E-2</v>
      </c>
      <c r="M36" s="54"/>
      <c r="P36" s="47"/>
      <c r="Q36" s="57"/>
      <c r="R36" s="58"/>
      <c r="S36" s="58"/>
      <c r="T36" s="58"/>
      <c r="U36" s="58"/>
      <c r="V36" s="59"/>
    </row>
    <row r="37" spans="2:22" ht="15.75" x14ac:dyDescent="0.25">
      <c r="B37" s="50"/>
      <c r="C37" s="66"/>
      <c r="D37" s="60">
        <v>43747</v>
      </c>
      <c r="E37" s="61">
        <v>17.914999999999999</v>
      </c>
      <c r="F37" s="64">
        <f t="shared" si="0"/>
        <v>1.3974287311346867E-3</v>
      </c>
      <c r="G37" s="61">
        <v>69.58</v>
      </c>
      <c r="H37" s="64">
        <f t="shared" si="1"/>
        <v>5.491329479768714E-3</v>
      </c>
      <c r="I37" s="75">
        <v>11.42</v>
      </c>
      <c r="J37" s="64">
        <f t="shared" si="2"/>
        <v>1.3152126260411734E-3</v>
      </c>
      <c r="K37" s="61">
        <v>9830.0499999999993</v>
      </c>
      <c r="L37" s="65">
        <f t="shared" si="3"/>
        <v>3.0417622425573665E-3</v>
      </c>
      <c r="M37" s="54"/>
      <c r="P37" s="47"/>
      <c r="Q37" s="57"/>
      <c r="R37" s="58"/>
      <c r="S37" s="58"/>
      <c r="T37" s="58"/>
      <c r="U37" s="58"/>
      <c r="V37" s="59"/>
    </row>
    <row r="38" spans="2:22" ht="15.75" x14ac:dyDescent="0.25">
      <c r="B38" s="50"/>
      <c r="C38" s="66"/>
      <c r="D38" s="60">
        <v>43748</v>
      </c>
      <c r="E38" s="61">
        <v>18.125</v>
      </c>
      <c r="F38" s="64">
        <f t="shared" si="0"/>
        <v>1.1722020653084142E-2</v>
      </c>
      <c r="G38" s="61">
        <v>71.099999999999994</v>
      </c>
      <c r="H38" s="64">
        <f t="shared" si="1"/>
        <v>2.1845357861454362E-2</v>
      </c>
      <c r="I38" s="75">
        <v>11.61</v>
      </c>
      <c r="J38" s="64">
        <f t="shared" si="2"/>
        <v>1.6637478108581405E-2</v>
      </c>
      <c r="K38" s="61">
        <v>9903.02</v>
      </c>
      <c r="L38" s="65">
        <f t="shared" si="3"/>
        <v>7.42315654549075E-3</v>
      </c>
      <c r="M38" s="54"/>
      <c r="P38" s="47"/>
      <c r="Q38" s="57"/>
      <c r="R38" s="58"/>
      <c r="S38" s="58"/>
      <c r="T38" s="58"/>
      <c r="U38" s="58"/>
      <c r="V38" s="59"/>
    </row>
    <row r="39" spans="2:22" ht="15.75" x14ac:dyDescent="0.25">
      <c r="B39" s="50"/>
      <c r="C39" s="66"/>
      <c r="D39" s="60">
        <v>43749</v>
      </c>
      <c r="E39" s="61">
        <v>18.475000000000001</v>
      </c>
      <c r="F39" s="64">
        <f t="shared" si="0"/>
        <v>1.9310344827586201E-2</v>
      </c>
      <c r="G39" s="61">
        <v>72.040000000000006</v>
      </c>
      <c r="H39" s="64">
        <f t="shared" si="1"/>
        <v>1.322081575246159E-2</v>
      </c>
      <c r="I39" s="75">
        <v>12.055</v>
      </c>
      <c r="J39" s="64">
        <f t="shared" si="2"/>
        <v>3.8329026701119817E-2</v>
      </c>
      <c r="K39" s="61">
        <v>10017.39</v>
      </c>
      <c r="L39" s="65">
        <f t="shared" si="3"/>
        <v>1.1549002223564031E-2</v>
      </c>
      <c r="M39" s="54"/>
      <c r="P39" s="47"/>
      <c r="Q39" s="57"/>
      <c r="R39" s="58"/>
      <c r="S39" s="58"/>
      <c r="T39" s="58"/>
      <c r="U39" s="58"/>
      <c r="V39" s="59"/>
    </row>
    <row r="40" spans="2:22" ht="15.75" x14ac:dyDescent="0.25">
      <c r="B40" s="50"/>
      <c r="C40" s="66"/>
      <c r="D40" s="60">
        <v>43752</v>
      </c>
      <c r="E40" s="61">
        <v>18.475000000000001</v>
      </c>
      <c r="F40" s="64">
        <f t="shared" si="0"/>
        <v>0</v>
      </c>
      <c r="G40" s="61">
        <v>72.3</v>
      </c>
      <c r="H40" s="64">
        <f t="shared" si="1"/>
        <v>3.6091060521930007E-3</v>
      </c>
      <c r="I40" s="75">
        <v>11.975</v>
      </c>
      <c r="J40" s="64">
        <f t="shared" si="2"/>
        <v>-6.6362505184570653E-3</v>
      </c>
      <c r="K40" s="61">
        <v>9964.24</v>
      </c>
      <c r="L40" s="65">
        <f t="shared" si="3"/>
        <v>-5.3057732603003505E-3</v>
      </c>
      <c r="M40" s="54"/>
      <c r="P40" s="47"/>
      <c r="Q40" s="57"/>
      <c r="R40" s="58"/>
      <c r="S40" s="58"/>
      <c r="T40" s="58"/>
      <c r="U40" s="58"/>
      <c r="V40" s="59"/>
    </row>
    <row r="41" spans="2:22" ht="15.75" x14ac:dyDescent="0.25">
      <c r="B41" s="50"/>
      <c r="C41" s="66"/>
      <c r="D41" s="60">
        <v>43753</v>
      </c>
      <c r="E41" s="61">
        <v>18.78</v>
      </c>
      <c r="F41" s="64">
        <f t="shared" si="0"/>
        <v>1.6508795669823995E-2</v>
      </c>
      <c r="G41" s="61">
        <v>73.099999999999994</v>
      </c>
      <c r="H41" s="64">
        <f t="shared" si="1"/>
        <v>1.1065006915629283E-2</v>
      </c>
      <c r="I41" s="75">
        <v>12.244999999999999</v>
      </c>
      <c r="J41" s="64">
        <f t="shared" si="2"/>
        <v>2.2546972860125303E-2</v>
      </c>
      <c r="K41" s="61">
        <v>10048.75</v>
      </c>
      <c r="L41" s="65">
        <f t="shared" si="3"/>
        <v>8.4813292333383306E-3</v>
      </c>
      <c r="M41" s="54"/>
      <c r="P41" s="47"/>
      <c r="Q41" s="57"/>
      <c r="R41" s="58"/>
      <c r="S41" s="58"/>
      <c r="T41" s="58"/>
      <c r="U41" s="58"/>
      <c r="V41" s="59"/>
    </row>
    <row r="42" spans="2:22" ht="15.75" x14ac:dyDescent="0.25">
      <c r="B42" s="50"/>
      <c r="C42" s="66"/>
      <c r="D42" s="60">
        <v>43754</v>
      </c>
      <c r="E42" s="61">
        <v>18.809999999999999</v>
      </c>
      <c r="F42" s="64">
        <f t="shared" si="0"/>
        <v>1.5974440894568342E-3</v>
      </c>
      <c r="G42" s="61">
        <v>73.52</v>
      </c>
      <c r="H42" s="64">
        <f t="shared" si="1"/>
        <v>5.745554035567757E-3</v>
      </c>
      <c r="I42" s="75">
        <v>12.39</v>
      </c>
      <c r="J42" s="64">
        <f t="shared" si="2"/>
        <v>1.1841567986933477E-2</v>
      </c>
      <c r="K42" s="61">
        <v>10032.49</v>
      </c>
      <c r="L42" s="65">
        <f t="shared" si="3"/>
        <v>-1.6181117054360206E-3</v>
      </c>
      <c r="M42" s="54"/>
      <c r="P42" s="47"/>
      <c r="Q42" s="57"/>
      <c r="R42" s="58"/>
      <c r="S42" s="58"/>
      <c r="T42" s="58"/>
      <c r="U42" s="58"/>
      <c r="V42" s="59"/>
    </row>
    <row r="43" spans="2:22" ht="15.75" x14ac:dyDescent="0.25">
      <c r="B43" s="50"/>
      <c r="C43" s="66"/>
      <c r="D43" s="60">
        <v>43755</v>
      </c>
      <c r="E43" s="61">
        <v>18.8</v>
      </c>
      <c r="F43" s="64">
        <f t="shared" si="0"/>
        <v>-5.3163211057938309E-4</v>
      </c>
      <c r="G43" s="61">
        <v>74.040000000000006</v>
      </c>
      <c r="H43" s="64">
        <f t="shared" si="1"/>
        <v>7.0729053318825397E-3</v>
      </c>
      <c r="I43" s="75">
        <v>12.255000000000001</v>
      </c>
      <c r="J43" s="64">
        <f t="shared" si="2"/>
        <v>-1.0895883777239712E-2</v>
      </c>
      <c r="K43" s="61">
        <v>10008.94</v>
      </c>
      <c r="L43" s="65">
        <f t="shared" si="3"/>
        <v>-2.3473733838756949E-3</v>
      </c>
      <c r="M43" s="54"/>
      <c r="P43" s="47"/>
      <c r="Q43" s="57"/>
      <c r="R43" s="58"/>
      <c r="S43" s="58"/>
      <c r="T43" s="58"/>
      <c r="U43" s="58"/>
      <c r="V43" s="59"/>
    </row>
    <row r="44" spans="2:22" ht="15.75" x14ac:dyDescent="0.25">
      <c r="B44" s="50"/>
      <c r="C44" s="66"/>
      <c r="D44" s="60">
        <v>43756</v>
      </c>
      <c r="E44" s="61">
        <v>18.8</v>
      </c>
      <c r="F44" s="64">
        <f t="shared" si="0"/>
        <v>0</v>
      </c>
      <c r="G44" s="61">
        <v>72.78</v>
      </c>
      <c r="H44" s="64">
        <f t="shared" si="1"/>
        <v>-1.7017828200972529E-2</v>
      </c>
      <c r="I44" s="75">
        <v>12.164999999999999</v>
      </c>
      <c r="J44" s="64">
        <f t="shared" si="2"/>
        <v>-7.3439412484701538E-3</v>
      </c>
      <c r="K44" s="61">
        <v>9965.49</v>
      </c>
      <c r="L44" s="65">
        <f t="shared" si="3"/>
        <v>-4.3411190395786781E-3</v>
      </c>
      <c r="M44" s="54"/>
      <c r="P44" s="47"/>
      <c r="Q44" s="57"/>
      <c r="R44" s="58"/>
      <c r="S44" s="58"/>
      <c r="T44" s="47"/>
    </row>
    <row r="45" spans="2:22" ht="15.75" x14ac:dyDescent="0.25">
      <c r="B45" s="50"/>
      <c r="C45" s="66"/>
      <c r="D45" s="60">
        <v>43759</v>
      </c>
      <c r="E45" s="61">
        <v>19.32</v>
      </c>
      <c r="F45" s="64">
        <f t="shared" si="0"/>
        <v>2.765957446808498E-2</v>
      </c>
      <c r="G45" s="61">
        <v>73.64</v>
      </c>
      <c r="H45" s="64">
        <f t="shared" si="1"/>
        <v>1.1816433086012657E-2</v>
      </c>
      <c r="I45" s="75">
        <v>12.42</v>
      </c>
      <c r="J45" s="64">
        <f t="shared" si="2"/>
        <v>2.0961775585696785E-2</v>
      </c>
      <c r="K45" s="61">
        <v>9991.42</v>
      </c>
      <c r="L45" s="65">
        <f t="shared" si="3"/>
        <v>2.6019794310163658E-3</v>
      </c>
      <c r="M45" s="54"/>
      <c r="O45" s="48"/>
      <c r="P45" s="47"/>
      <c r="Q45" s="47"/>
      <c r="T45" s="47"/>
    </row>
    <row r="46" spans="2:22" ht="15.75" x14ac:dyDescent="0.25">
      <c r="B46" s="50"/>
      <c r="C46" s="66"/>
      <c r="D46" s="60">
        <v>43760</v>
      </c>
      <c r="E46" s="61">
        <v>19.245000000000001</v>
      </c>
      <c r="F46" s="64">
        <f t="shared" si="0"/>
        <v>-3.8819875776396895E-3</v>
      </c>
      <c r="G46" s="61">
        <v>73.86</v>
      </c>
      <c r="H46" s="64">
        <f t="shared" si="1"/>
        <v>2.9875067897882079E-3</v>
      </c>
      <c r="I46" s="75">
        <v>12.414999999999999</v>
      </c>
      <c r="J46" s="64">
        <f t="shared" si="2"/>
        <v>-4.0257648953312408E-4</v>
      </c>
      <c r="K46" s="61">
        <v>10017.35</v>
      </c>
      <c r="L46" s="65">
        <f t="shared" si="3"/>
        <v>2.5952267045123989E-3</v>
      </c>
      <c r="M46" s="54"/>
      <c r="O46" s="48"/>
      <c r="P46" s="47"/>
      <c r="Q46" s="47"/>
      <c r="T46" s="47"/>
    </row>
    <row r="47" spans="2:22" ht="15.75" x14ac:dyDescent="0.25">
      <c r="B47" s="50"/>
      <c r="C47" s="66"/>
      <c r="D47" s="60">
        <v>43761</v>
      </c>
      <c r="E47" s="61">
        <v>19.914999999999999</v>
      </c>
      <c r="F47" s="64">
        <f t="shared" si="0"/>
        <v>3.4814237464276365E-2</v>
      </c>
      <c r="G47" s="61">
        <v>74.260000000000005</v>
      </c>
      <c r="H47" s="64">
        <f t="shared" si="1"/>
        <v>5.4156512320606698E-3</v>
      </c>
      <c r="I47" s="75">
        <v>12.49</v>
      </c>
      <c r="J47" s="64">
        <f t="shared" si="2"/>
        <v>6.0410793395087037E-3</v>
      </c>
      <c r="K47" s="61">
        <v>10023.52</v>
      </c>
      <c r="L47" s="65">
        <f t="shared" si="3"/>
        <v>6.1593135909188135E-4</v>
      </c>
      <c r="M47" s="54"/>
      <c r="O47" s="48"/>
      <c r="P47" s="47"/>
      <c r="Q47" s="47"/>
      <c r="T47" s="47"/>
    </row>
    <row r="48" spans="2:22" ht="15.75" x14ac:dyDescent="0.25">
      <c r="B48" s="50"/>
      <c r="C48" s="66"/>
      <c r="D48" s="60">
        <v>43762</v>
      </c>
      <c r="E48" s="61">
        <v>20.57</v>
      </c>
      <c r="F48" s="64">
        <f t="shared" si="0"/>
        <v>3.2889781571679766E-2</v>
      </c>
      <c r="G48" s="61">
        <v>73.72</v>
      </c>
      <c r="H48" s="64">
        <f t="shared" si="1"/>
        <v>-7.2717479127391016E-3</v>
      </c>
      <c r="I48" s="75">
        <v>12.455</v>
      </c>
      <c r="J48" s="64">
        <f t="shared" si="2"/>
        <v>-2.802241793434801E-3</v>
      </c>
      <c r="K48" s="61">
        <v>10106.530000000001</v>
      </c>
      <c r="L48" s="65">
        <f t="shared" si="3"/>
        <v>8.2815218605838403E-3</v>
      </c>
      <c r="M48" s="54"/>
      <c r="O48" s="48"/>
      <c r="P48" s="47"/>
      <c r="Q48" s="47"/>
      <c r="T48" s="47"/>
    </row>
    <row r="49" spans="2:20" ht="15.75" x14ac:dyDescent="0.25">
      <c r="B49" s="67"/>
      <c r="C49" s="66"/>
      <c r="D49" s="60">
        <v>43763</v>
      </c>
      <c r="E49" s="61">
        <v>20.94</v>
      </c>
      <c r="F49" s="64">
        <f t="shared" si="0"/>
        <v>1.798736023334957E-2</v>
      </c>
      <c r="G49" s="61">
        <v>75.02</v>
      </c>
      <c r="H49" s="64">
        <f t="shared" si="1"/>
        <v>1.7634291915355371E-2</v>
      </c>
      <c r="I49" s="75">
        <v>12.53</v>
      </c>
      <c r="J49" s="64">
        <f t="shared" si="2"/>
        <v>6.0216780409474424E-3</v>
      </c>
      <c r="K49" s="61">
        <v>10197.09</v>
      </c>
      <c r="L49" s="65">
        <f t="shared" si="3"/>
        <v>8.96054333188534E-3</v>
      </c>
      <c r="M49" s="54"/>
      <c r="O49" s="48"/>
      <c r="P49" s="47"/>
      <c r="Q49" s="47"/>
      <c r="T49" s="47"/>
    </row>
    <row r="50" spans="2:20" ht="15.75" x14ac:dyDescent="0.25">
      <c r="B50" s="67"/>
      <c r="D50" s="60">
        <v>43766</v>
      </c>
      <c r="E50" s="61">
        <v>21.08</v>
      </c>
      <c r="F50" s="64">
        <f t="shared" si="0"/>
        <v>6.6857688634192058E-3</v>
      </c>
      <c r="G50" s="61">
        <v>76.78</v>
      </c>
      <c r="H50" s="64">
        <f t="shared" si="1"/>
        <v>2.346041055718473E-2</v>
      </c>
      <c r="I50" s="75">
        <v>12.72</v>
      </c>
      <c r="J50" s="64">
        <f t="shared" si="2"/>
        <v>1.5163607342378427E-2</v>
      </c>
      <c r="K50" s="61">
        <v>10231.799999999999</v>
      </c>
      <c r="L50" s="65">
        <f t="shared" si="3"/>
        <v>3.4039122926246002E-3</v>
      </c>
      <c r="M50" s="54"/>
      <c r="O50" s="48"/>
      <c r="P50" s="47"/>
      <c r="Q50" s="47"/>
      <c r="T50" s="47"/>
    </row>
    <row r="51" spans="2:20" s="29" customFormat="1" ht="15" customHeight="1" x14ac:dyDescent="0.25">
      <c r="B51" s="68"/>
      <c r="D51" s="60">
        <v>43767</v>
      </c>
      <c r="E51" s="61">
        <v>21</v>
      </c>
      <c r="F51" s="64">
        <f t="shared" si="0"/>
        <v>-3.7950664136621182E-3</v>
      </c>
      <c r="G51" s="61">
        <v>76.66</v>
      </c>
      <c r="H51" s="64">
        <f t="shared" si="1"/>
        <v>-1.5629070070330986E-3</v>
      </c>
      <c r="I51" s="75">
        <v>12.715</v>
      </c>
      <c r="J51" s="64">
        <f t="shared" si="2"/>
        <v>-3.9308176100638637E-4</v>
      </c>
      <c r="K51" s="61">
        <v>10257.69</v>
      </c>
      <c r="L51" s="65">
        <f t="shared" si="3"/>
        <v>2.5303465665866831E-3</v>
      </c>
    </row>
    <row r="52" spans="2:20" s="29" customFormat="1" ht="15" customHeight="1" x14ac:dyDescent="0.25">
      <c r="B52" s="68"/>
      <c r="D52" s="60">
        <v>43768</v>
      </c>
      <c r="E52" s="61">
        <v>20.92</v>
      </c>
      <c r="F52" s="64">
        <f t="shared" si="0"/>
        <v>-3.8095238095237072E-3</v>
      </c>
      <c r="G52" s="61">
        <v>77.22</v>
      </c>
      <c r="H52" s="64">
        <f t="shared" si="1"/>
        <v>7.3049830420037765E-3</v>
      </c>
      <c r="I52" s="75">
        <v>12.38</v>
      </c>
      <c r="J52" s="64">
        <f t="shared" si="2"/>
        <v>-2.6346834447502854E-2</v>
      </c>
      <c r="K52" s="61">
        <v>10254.950000000001</v>
      </c>
      <c r="L52" s="65">
        <f t="shared" si="3"/>
        <v>-2.6711667051737553E-4</v>
      </c>
    </row>
    <row r="53" spans="2:20" s="29" customFormat="1" ht="15" customHeight="1" x14ac:dyDescent="0.25">
      <c r="B53" s="68"/>
      <c r="D53" s="60">
        <v>43769</v>
      </c>
      <c r="E53" s="61">
        <v>20.69</v>
      </c>
      <c r="F53" s="64">
        <f t="shared" si="0"/>
        <v>-1.0994263862332709E-2</v>
      </c>
      <c r="G53" s="61">
        <v>77.599999999999994</v>
      </c>
      <c r="H53" s="64">
        <f t="shared" si="1"/>
        <v>4.9210049210048901E-3</v>
      </c>
      <c r="I53" s="75">
        <v>12.23</v>
      </c>
      <c r="J53" s="64">
        <f t="shared" si="2"/>
        <v>-1.2116316639741553E-2</v>
      </c>
      <c r="K53" s="61">
        <v>10219.82</v>
      </c>
      <c r="L53" s="65">
        <f t="shared" si="3"/>
        <v>-3.425662728731127E-3</v>
      </c>
    </row>
    <row r="54" spans="2:20" ht="15.75" x14ac:dyDescent="0.25">
      <c r="B54" s="67"/>
      <c r="D54" s="60">
        <v>43770</v>
      </c>
      <c r="E54" s="61">
        <v>20.78</v>
      </c>
      <c r="F54" s="64">
        <f t="shared" si="0"/>
        <v>4.3499275012082173E-3</v>
      </c>
      <c r="G54" s="61">
        <v>78.5</v>
      </c>
      <c r="H54" s="64">
        <f t="shared" si="1"/>
        <v>1.1597938144330078E-2</v>
      </c>
      <c r="I54" s="75">
        <v>12.47</v>
      </c>
      <c r="J54" s="64">
        <f t="shared" si="2"/>
        <v>1.9623875715453876E-2</v>
      </c>
      <c r="K54" s="61">
        <v>10252.24</v>
      </c>
      <c r="L54" s="65">
        <f t="shared" si="3"/>
        <v>3.1722672219276493E-3</v>
      </c>
      <c r="M54" s="54"/>
      <c r="O54" s="48"/>
      <c r="P54" s="47"/>
      <c r="Q54" s="47"/>
      <c r="T54" s="47"/>
    </row>
    <row r="55" spans="2:20" ht="15.75" x14ac:dyDescent="0.25">
      <c r="B55" s="67"/>
      <c r="D55" s="60">
        <v>43773</v>
      </c>
      <c r="E55" s="61">
        <v>21.24</v>
      </c>
      <c r="F55" s="64">
        <f t="shared" si="0"/>
        <v>2.21366698748795E-2</v>
      </c>
      <c r="G55" s="61">
        <v>79.540000000000006</v>
      </c>
      <c r="H55" s="64">
        <f t="shared" si="1"/>
        <v>1.3248407643312143E-2</v>
      </c>
      <c r="I55" s="75">
        <v>12.92</v>
      </c>
      <c r="J55" s="64">
        <f t="shared" si="2"/>
        <v>3.6086607858861308E-2</v>
      </c>
      <c r="K55" s="61">
        <v>10337.07</v>
      </c>
      <c r="L55" s="65">
        <f t="shared" si="3"/>
        <v>8.2742893260399075E-3</v>
      </c>
      <c r="M55" s="54"/>
      <c r="O55" s="48"/>
      <c r="P55" s="47"/>
      <c r="Q55" s="47"/>
      <c r="T55" s="47"/>
    </row>
    <row r="56" spans="2:20" s="29" customFormat="1" x14ac:dyDescent="0.25">
      <c r="B56" s="68"/>
      <c r="D56" s="60">
        <v>43774</v>
      </c>
      <c r="E56" s="61">
        <v>21.29</v>
      </c>
      <c r="F56" s="64">
        <f t="shared" si="0"/>
        <v>2.3540489642184248E-3</v>
      </c>
      <c r="G56" s="61">
        <v>79.12</v>
      </c>
      <c r="H56" s="64">
        <f t="shared" si="1"/>
        <v>-5.280362081971357E-3</v>
      </c>
      <c r="I56" s="75">
        <v>12.99</v>
      </c>
      <c r="J56" s="64">
        <f t="shared" si="2"/>
        <v>5.4179566563468118E-3</v>
      </c>
      <c r="K56" s="61">
        <v>10272.98</v>
      </c>
      <c r="L56" s="65">
        <f t="shared" si="3"/>
        <v>-6.2000160587091235E-3</v>
      </c>
    </row>
    <row r="57" spans="2:20" s="29" customFormat="1" ht="15" customHeight="1" x14ac:dyDescent="0.25">
      <c r="B57" s="68"/>
      <c r="D57" s="60">
        <v>43775</v>
      </c>
      <c r="E57" s="61">
        <v>21.47</v>
      </c>
      <c r="F57" s="64">
        <f t="shared" si="0"/>
        <v>8.4546735556598751E-3</v>
      </c>
      <c r="G57" s="61">
        <v>78.88</v>
      </c>
      <c r="H57" s="64">
        <f t="shared" si="1"/>
        <v>-3.0333670374116384E-3</v>
      </c>
      <c r="I57" s="75">
        <v>12.955</v>
      </c>
      <c r="J57" s="64">
        <f t="shared" si="2"/>
        <v>-2.694380292532772E-3</v>
      </c>
      <c r="K57" s="61">
        <v>10318.1</v>
      </c>
      <c r="L57" s="65">
        <f t="shared" si="3"/>
        <v>4.3921043358403633E-3</v>
      </c>
    </row>
    <row r="58" spans="2:20" ht="15.75" x14ac:dyDescent="0.25">
      <c r="B58" s="67"/>
      <c r="D58" s="60">
        <v>43776</v>
      </c>
      <c r="E58" s="61">
        <v>21.56</v>
      </c>
      <c r="F58" s="64">
        <f t="shared" si="0"/>
        <v>4.1918956683744124E-3</v>
      </c>
      <c r="G58" s="61">
        <v>79.2</v>
      </c>
      <c r="H58" s="64">
        <f t="shared" si="1"/>
        <v>4.0567951318459805E-3</v>
      </c>
      <c r="I58" s="75">
        <v>13.19</v>
      </c>
      <c r="J58" s="64">
        <f t="shared" si="2"/>
        <v>1.8139714395986051E-2</v>
      </c>
      <c r="K58" s="61">
        <v>10326.780000000001</v>
      </c>
      <c r="L58" s="65">
        <f t="shared" si="3"/>
        <v>8.4124015080289105E-4</v>
      </c>
      <c r="M58" s="54"/>
      <c r="O58" s="48"/>
      <c r="P58" s="47"/>
      <c r="Q58" s="47"/>
      <c r="T58" s="47"/>
    </row>
    <row r="59" spans="2:20" ht="15.75" x14ac:dyDescent="0.25">
      <c r="B59" s="67"/>
      <c r="D59" s="60">
        <v>43777</v>
      </c>
      <c r="E59" s="61">
        <v>21.55</v>
      </c>
      <c r="F59" s="64">
        <f t="shared" si="0"/>
        <v>-4.6382189239324578E-4</v>
      </c>
      <c r="G59" s="61">
        <v>74.680000000000007</v>
      </c>
      <c r="H59" s="64">
        <f t="shared" si="1"/>
        <v>-5.707070707070705E-2</v>
      </c>
      <c r="I59" s="75">
        <v>13.045</v>
      </c>
      <c r="J59" s="64">
        <f t="shared" si="2"/>
        <v>-1.0993176648976477E-2</v>
      </c>
      <c r="K59" s="61">
        <v>10309.23</v>
      </c>
      <c r="L59" s="65">
        <f t="shared" si="3"/>
        <v>-1.6994648864410156E-3</v>
      </c>
      <c r="M59" s="54"/>
      <c r="O59" s="48"/>
      <c r="P59" s="47"/>
      <c r="Q59" s="47"/>
      <c r="T59" s="47"/>
    </row>
    <row r="60" spans="2:20" s="29" customFormat="1" x14ac:dyDescent="0.25">
      <c r="B60" s="68"/>
      <c r="D60" s="60">
        <v>43780</v>
      </c>
      <c r="E60" s="61">
        <v>21.5</v>
      </c>
      <c r="F60" s="64">
        <f t="shared" si="0"/>
        <v>-2.3201856148492572E-3</v>
      </c>
      <c r="G60" s="61">
        <v>73</v>
      </c>
      <c r="H60" s="64">
        <f t="shared" si="1"/>
        <v>-2.24959828602036E-2</v>
      </c>
      <c r="I60" s="75">
        <v>13.015000000000001</v>
      </c>
      <c r="J60" s="64">
        <f t="shared" si="2"/>
        <v>-2.2997316979684879E-3</v>
      </c>
      <c r="K60" s="61">
        <v>10305.27</v>
      </c>
      <c r="L60" s="65">
        <f t="shared" si="3"/>
        <v>-3.8412180153113429E-4</v>
      </c>
    </row>
    <row r="61" spans="2:20" s="29" customFormat="1" ht="15" customHeight="1" x14ac:dyDescent="0.25">
      <c r="B61" s="68"/>
      <c r="D61" s="60">
        <v>43781</v>
      </c>
      <c r="E61" s="61">
        <v>21.71</v>
      </c>
      <c r="F61" s="64">
        <f t="shared" si="0"/>
        <v>9.7674418604651869E-3</v>
      </c>
      <c r="G61" s="61">
        <v>72.56</v>
      </c>
      <c r="H61" s="64">
        <f t="shared" si="1"/>
        <v>-6.0273972602739034E-3</v>
      </c>
      <c r="I61" s="75">
        <v>13.05</v>
      </c>
      <c r="J61" s="64">
        <f t="shared" si="2"/>
        <v>2.6892047637341321E-3</v>
      </c>
      <c r="K61" s="61">
        <v>10314.16</v>
      </c>
      <c r="L61" s="65">
        <f t="shared" si="3"/>
        <v>8.6266541293911203E-4</v>
      </c>
    </row>
    <row r="62" spans="2:20" ht="15.75" x14ac:dyDescent="0.25">
      <c r="B62" s="67"/>
      <c r="D62" s="60">
        <v>43782</v>
      </c>
      <c r="E62" s="61">
        <v>21.63</v>
      </c>
      <c r="F62" s="64">
        <f t="shared" si="0"/>
        <v>-3.6849378166744495E-3</v>
      </c>
      <c r="G62" s="61">
        <v>72.42</v>
      </c>
      <c r="H62" s="64">
        <f t="shared" si="1"/>
        <v>-1.9294377067254898E-3</v>
      </c>
      <c r="I62" s="75">
        <v>12.75</v>
      </c>
      <c r="J62" s="64">
        <f t="shared" si="2"/>
        <v>-2.298850574712652E-2</v>
      </c>
      <c r="K62" s="61">
        <v>10299.219999999999</v>
      </c>
      <c r="L62" s="65">
        <f t="shared" si="3"/>
        <v>-1.4484941090695536E-3</v>
      </c>
      <c r="M62" s="54"/>
      <c r="O62" s="48"/>
      <c r="P62" s="47"/>
      <c r="Q62" s="47"/>
      <c r="T62" s="47"/>
    </row>
    <row r="63" spans="2:20" ht="15.75" x14ac:dyDescent="0.25">
      <c r="B63" s="67"/>
      <c r="D63" s="60">
        <v>43783</v>
      </c>
      <c r="E63" s="61">
        <v>21.62</v>
      </c>
      <c r="F63" s="64">
        <f t="shared" si="0"/>
        <v>-4.6232085067032802E-4</v>
      </c>
      <c r="G63" s="61">
        <v>72.44</v>
      </c>
      <c r="H63" s="64">
        <f t="shared" si="1"/>
        <v>2.7616680474995547E-4</v>
      </c>
      <c r="I63" s="75">
        <v>12.715</v>
      </c>
      <c r="J63" s="64">
        <f t="shared" si="2"/>
        <v>-2.7450980392157431E-3</v>
      </c>
      <c r="K63" s="61">
        <v>10233.23</v>
      </c>
      <c r="L63" s="65">
        <f t="shared" si="3"/>
        <v>-6.4072813281005336E-3</v>
      </c>
      <c r="M63" s="54"/>
      <c r="O63" s="48"/>
      <c r="P63" s="47"/>
      <c r="Q63" s="47"/>
      <c r="T63" s="47"/>
    </row>
    <row r="64" spans="2:20" s="29" customFormat="1" x14ac:dyDescent="0.25">
      <c r="B64" s="68"/>
      <c r="D64" s="60">
        <v>43784</v>
      </c>
      <c r="E64" s="61">
        <v>21.92</v>
      </c>
      <c r="F64" s="64">
        <f t="shared" si="0"/>
        <v>1.3876040703052706E-2</v>
      </c>
      <c r="G64" s="61">
        <v>73.760000000000005</v>
      </c>
      <c r="H64" s="64">
        <f t="shared" si="1"/>
        <v>1.8221976808393325E-2</v>
      </c>
      <c r="I64" s="75">
        <v>12.93</v>
      </c>
      <c r="J64" s="64">
        <f t="shared" si="2"/>
        <v>1.6909162406606448E-2</v>
      </c>
      <c r="K64" s="61">
        <v>10310.120000000001</v>
      </c>
      <c r="L64" s="65">
        <f t="shared" si="3"/>
        <v>7.5137566535690148E-3</v>
      </c>
    </row>
    <row r="65" spans="2:20" s="29" customFormat="1" ht="15" customHeight="1" x14ac:dyDescent="0.25">
      <c r="B65" s="68"/>
      <c r="D65" s="60">
        <v>43787</v>
      </c>
      <c r="E65" s="61">
        <v>21.8</v>
      </c>
      <c r="F65" s="64">
        <f t="shared" si="0"/>
        <v>-5.4744525547445466E-3</v>
      </c>
      <c r="G65" s="61">
        <v>74.78</v>
      </c>
      <c r="H65" s="64">
        <f t="shared" si="1"/>
        <v>1.382863340563989E-2</v>
      </c>
      <c r="I65" s="75">
        <v>12.89</v>
      </c>
      <c r="J65" s="64">
        <f t="shared" si="2"/>
        <v>-3.0935808197988246E-3</v>
      </c>
      <c r="K65" s="61">
        <v>10347.18</v>
      </c>
      <c r="L65" s="65">
        <f t="shared" si="3"/>
        <v>3.5945265428529716E-3</v>
      </c>
    </row>
    <row r="66" spans="2:20" ht="15.75" x14ac:dyDescent="0.25">
      <c r="B66" s="67"/>
      <c r="D66" s="60">
        <v>43788</v>
      </c>
      <c r="E66" s="61">
        <v>21.71</v>
      </c>
      <c r="F66" s="64">
        <f t="shared" si="0"/>
        <v>-4.1284403669724634E-3</v>
      </c>
      <c r="G66" s="61">
        <v>75.08</v>
      </c>
      <c r="H66" s="64">
        <f t="shared" si="1"/>
        <v>4.0117678523670097E-3</v>
      </c>
      <c r="I66" s="75">
        <v>12.955</v>
      </c>
      <c r="J66" s="64">
        <f t="shared" si="2"/>
        <v>5.0426687354538924E-3</v>
      </c>
      <c r="K66" s="61">
        <v>10366.02</v>
      </c>
      <c r="L66" s="65">
        <f t="shared" si="3"/>
        <v>1.8207859532741733E-3</v>
      </c>
      <c r="M66" s="54"/>
      <c r="O66" s="48"/>
      <c r="P66" s="47"/>
      <c r="Q66" s="47"/>
      <c r="T66" s="47"/>
    </row>
    <row r="67" spans="2:20" ht="15.75" x14ac:dyDescent="0.25">
      <c r="B67" s="67"/>
      <c r="D67" s="60">
        <v>43789</v>
      </c>
      <c r="E67" s="61">
        <v>21.66</v>
      </c>
      <c r="F67" s="64">
        <f t="shared" si="0"/>
        <v>-2.3030861354215171E-3</v>
      </c>
      <c r="G67" s="61">
        <v>75.62</v>
      </c>
      <c r="H67" s="64">
        <f t="shared" si="1"/>
        <v>7.1923281832713126E-3</v>
      </c>
      <c r="I67" s="75">
        <v>12.975</v>
      </c>
      <c r="J67" s="64">
        <f t="shared" si="2"/>
        <v>1.5438054805094747E-3</v>
      </c>
      <c r="K67" s="61">
        <v>10385.74</v>
      </c>
      <c r="L67" s="65">
        <f t="shared" si="3"/>
        <v>1.9023694725650575E-3</v>
      </c>
      <c r="M67" s="54"/>
      <c r="O67" s="48"/>
      <c r="P67" s="47"/>
      <c r="Q67" s="47"/>
      <c r="T67" s="47"/>
    </row>
    <row r="68" spans="2:20" s="29" customFormat="1" x14ac:dyDescent="0.25">
      <c r="B68" s="68"/>
      <c r="D68" s="60">
        <v>43790</v>
      </c>
      <c r="E68" s="61">
        <v>21.56</v>
      </c>
      <c r="F68" s="64">
        <f t="shared" si="0"/>
        <v>-4.6168051708218583E-3</v>
      </c>
      <c r="G68" s="61">
        <v>74.72</v>
      </c>
      <c r="H68" s="64">
        <f t="shared" si="1"/>
        <v>-1.1901613329806993E-2</v>
      </c>
      <c r="I68" s="75">
        <v>13.035</v>
      </c>
      <c r="J68" s="64">
        <f t="shared" si="2"/>
        <v>4.6242774566473965E-3</v>
      </c>
      <c r="K68" s="61">
        <v>10338.35</v>
      </c>
      <c r="L68" s="65">
        <f t="shared" si="3"/>
        <v>-4.5629873268538956E-3</v>
      </c>
    </row>
    <row r="69" spans="2:20" s="29" customFormat="1" ht="15" customHeight="1" x14ac:dyDescent="0.25">
      <c r="B69" s="68"/>
      <c r="D69" s="60">
        <v>43791</v>
      </c>
      <c r="E69" s="61">
        <v>21.68</v>
      </c>
      <c r="F69" s="64">
        <f t="shared" si="0"/>
        <v>5.5658627087198376E-3</v>
      </c>
      <c r="G69" s="61">
        <v>75.459999999999994</v>
      </c>
      <c r="H69" s="64">
        <f t="shared" si="1"/>
        <v>9.903640256959223E-3</v>
      </c>
      <c r="I69" s="75">
        <v>13.215</v>
      </c>
      <c r="J69" s="64">
        <f t="shared" si="2"/>
        <v>1.3808975834292303E-2</v>
      </c>
      <c r="K69" s="61">
        <v>10369.44</v>
      </c>
      <c r="L69" s="65">
        <f t="shared" si="3"/>
        <v>3.0072497061910397E-3</v>
      </c>
    </row>
    <row r="70" spans="2:20" ht="15.75" x14ac:dyDescent="0.25">
      <c r="B70" s="67"/>
      <c r="D70" s="60">
        <v>43794</v>
      </c>
      <c r="E70" s="61">
        <v>21.86</v>
      </c>
      <c r="F70" s="64">
        <f t="shared" si="0"/>
        <v>8.3025830258303124E-3</v>
      </c>
      <c r="G70" s="61">
        <v>76.52</v>
      </c>
      <c r="H70" s="64">
        <f t="shared" si="1"/>
        <v>1.4047177312483505E-2</v>
      </c>
      <c r="I70" s="75">
        <v>13.3</v>
      </c>
      <c r="J70" s="64">
        <f t="shared" si="2"/>
        <v>6.4320847521757152E-3</v>
      </c>
      <c r="K70" s="61">
        <v>10468.620000000001</v>
      </c>
      <c r="L70" s="65">
        <f t="shared" si="3"/>
        <v>9.5646437994723055E-3</v>
      </c>
      <c r="M70" s="54"/>
      <c r="O70" s="48"/>
      <c r="P70" s="47"/>
      <c r="Q70" s="47"/>
      <c r="T70" s="47"/>
    </row>
    <row r="71" spans="2:20" ht="15.75" x14ac:dyDescent="0.25">
      <c r="B71" s="67"/>
      <c r="D71" s="60">
        <v>43795</v>
      </c>
      <c r="E71" s="61">
        <v>21.95</v>
      </c>
      <c r="F71" s="64">
        <f t="shared" si="0"/>
        <v>4.1171088746569939E-3</v>
      </c>
      <c r="G71" s="61">
        <v>76.08</v>
      </c>
      <c r="H71" s="64">
        <f t="shared" si="1"/>
        <v>-5.7501306847882461E-3</v>
      </c>
      <c r="I71" s="75">
        <v>13.205</v>
      </c>
      <c r="J71" s="64">
        <f t="shared" si="2"/>
        <v>-7.1428571428572285E-3</v>
      </c>
      <c r="K71" s="61">
        <v>10506.93</v>
      </c>
      <c r="L71" s="65">
        <f t="shared" si="3"/>
        <v>3.6595081300112575E-3</v>
      </c>
      <c r="M71" s="54"/>
      <c r="O71" s="48"/>
      <c r="P71" s="47"/>
      <c r="Q71" s="47"/>
      <c r="T71" s="47"/>
    </row>
    <row r="72" spans="2:20" s="29" customFormat="1" x14ac:dyDescent="0.25">
      <c r="B72" s="68"/>
      <c r="D72" s="60">
        <v>43796</v>
      </c>
      <c r="E72" s="61">
        <v>22</v>
      </c>
      <c r="F72" s="64">
        <f t="shared" si="0"/>
        <v>2.277904328018332E-3</v>
      </c>
      <c r="G72" s="61">
        <v>77.06</v>
      </c>
      <c r="H72" s="64">
        <f t="shared" si="1"/>
        <v>1.2881177707676272E-2</v>
      </c>
      <c r="I72" s="75">
        <v>13.305</v>
      </c>
      <c r="J72" s="64">
        <f t="shared" si="2"/>
        <v>7.5728890571753471E-3</v>
      </c>
      <c r="K72" s="61">
        <v>10529.26</v>
      </c>
      <c r="L72" s="65">
        <f t="shared" si="3"/>
        <v>2.1252639924316252E-3</v>
      </c>
    </row>
    <row r="73" spans="2:20" s="29" customFormat="1" ht="15" customHeight="1" x14ac:dyDescent="0.25">
      <c r="B73" s="68"/>
      <c r="D73" s="60">
        <v>43797</v>
      </c>
      <c r="E73" s="61">
        <v>21.94</v>
      </c>
      <c r="F73" s="64">
        <f t="shared" si="0"/>
        <v>-2.7272727272726893E-3</v>
      </c>
      <c r="G73" s="61">
        <v>76.739999999999995</v>
      </c>
      <c r="H73" s="64">
        <f t="shared" si="1"/>
        <v>-4.1526083571243877E-3</v>
      </c>
      <c r="I73" s="75">
        <v>13.26</v>
      </c>
      <c r="J73" s="64">
        <f t="shared" si="2"/>
        <v>-3.3821871476887866E-3</v>
      </c>
      <c r="K73" s="61">
        <v>10529.14</v>
      </c>
      <c r="L73" s="65">
        <f t="shared" si="3"/>
        <v>-1.1396812311659232E-5</v>
      </c>
    </row>
    <row r="74" spans="2:20" ht="15.75" x14ac:dyDescent="0.25">
      <c r="B74" s="67"/>
      <c r="D74" s="60">
        <v>43798</v>
      </c>
      <c r="E74" s="61">
        <v>21.87</v>
      </c>
      <c r="F74" s="64">
        <f t="shared" si="0"/>
        <v>-3.1905195989061497E-3</v>
      </c>
      <c r="G74" s="61">
        <v>76.16</v>
      </c>
      <c r="H74" s="64">
        <f t="shared" si="1"/>
        <v>-7.5579880114672315E-3</v>
      </c>
      <c r="I74" s="75">
        <v>13.105</v>
      </c>
      <c r="J74" s="64">
        <f t="shared" si="2"/>
        <v>-1.1689291101055765E-2</v>
      </c>
      <c r="K74" s="61">
        <v>10493.24</v>
      </c>
      <c r="L74" s="65">
        <f t="shared" si="3"/>
        <v>-3.4095852082886013E-3</v>
      </c>
      <c r="M74" s="54"/>
      <c r="O74" s="48"/>
      <c r="P74" s="47"/>
      <c r="Q74" s="47"/>
      <c r="T74" s="47"/>
    </row>
    <row r="75" spans="2:20" ht="15.75" x14ac:dyDescent="0.25">
      <c r="B75" s="67"/>
      <c r="D75" s="60">
        <v>43801</v>
      </c>
      <c r="E75" s="61">
        <v>21.67</v>
      </c>
      <c r="F75" s="64">
        <f t="shared" si="0"/>
        <v>-9.1449474165523625E-3</v>
      </c>
      <c r="G75" s="61">
        <v>75.02</v>
      </c>
      <c r="H75" s="64">
        <f t="shared" si="1"/>
        <v>-1.4968487394958041E-2</v>
      </c>
      <c r="I75" s="75">
        <v>12.98</v>
      </c>
      <c r="J75" s="64">
        <f t="shared" si="2"/>
        <v>-9.5383441434566674E-3</v>
      </c>
      <c r="K75" s="61">
        <v>10348.44</v>
      </c>
      <c r="L75" s="65">
        <f t="shared" si="3"/>
        <v>-1.3799360350091994E-2</v>
      </c>
      <c r="M75" s="54"/>
      <c r="O75" s="48"/>
      <c r="P75" s="47"/>
      <c r="Q75" s="47"/>
      <c r="T75" s="47"/>
    </row>
    <row r="76" spans="2:20" s="29" customFormat="1" x14ac:dyDescent="0.25">
      <c r="B76" s="68"/>
      <c r="D76" s="60">
        <v>43802</v>
      </c>
      <c r="E76" s="61">
        <v>21.45</v>
      </c>
      <c r="F76" s="64">
        <f t="shared" si="0"/>
        <v>-1.0152284263959532E-2</v>
      </c>
      <c r="G76" s="61">
        <v>73.58</v>
      </c>
      <c r="H76" s="64">
        <f t="shared" si="1"/>
        <v>-1.9194881364969274E-2</v>
      </c>
      <c r="I76" s="75">
        <v>12.605</v>
      </c>
      <c r="J76" s="64">
        <f t="shared" si="2"/>
        <v>-2.8890600924499243E-2</v>
      </c>
      <c r="K76" s="61">
        <v>10232.93</v>
      </c>
      <c r="L76" s="65">
        <f t="shared" si="3"/>
        <v>-1.1162068872216491E-2</v>
      </c>
    </row>
    <row r="77" spans="2:20" s="29" customFormat="1" ht="15" customHeight="1" x14ac:dyDescent="0.25">
      <c r="B77" s="68"/>
      <c r="D77" s="60">
        <v>43803</v>
      </c>
      <c r="E77" s="61">
        <v>21.96</v>
      </c>
      <c r="F77" s="64">
        <f t="shared" si="0"/>
        <v>2.3776223776223793E-2</v>
      </c>
      <c r="G77" s="61">
        <v>73.92</v>
      </c>
      <c r="H77" s="64">
        <f t="shared" si="1"/>
        <v>4.6208208752378521E-3</v>
      </c>
      <c r="I77" s="75">
        <v>12.81</v>
      </c>
      <c r="J77" s="64">
        <f t="shared" si="2"/>
        <v>1.6263387544625196E-2</v>
      </c>
      <c r="K77" s="61">
        <v>10334.56</v>
      </c>
      <c r="L77" s="65">
        <f t="shared" si="3"/>
        <v>9.931661801654057E-3</v>
      </c>
    </row>
    <row r="78" spans="2:20" ht="15.75" x14ac:dyDescent="0.25">
      <c r="B78" s="67"/>
      <c r="D78" s="60">
        <v>43804</v>
      </c>
      <c r="E78" s="61">
        <v>22.12</v>
      </c>
      <c r="F78" s="64">
        <f t="shared" ref="F78:F116" si="4">E78/E77-1</f>
        <v>7.2859744990891873E-3</v>
      </c>
      <c r="G78" s="61">
        <v>73.72</v>
      </c>
      <c r="H78" s="64">
        <f t="shared" ref="H78:H116" si="5">G78/G77-1</f>
        <v>-2.7056277056277667E-3</v>
      </c>
      <c r="I78" s="75">
        <v>12.82</v>
      </c>
      <c r="J78" s="64">
        <f t="shared" ref="J78:J116" si="6">I78/I77-1</f>
        <v>7.8064012490242085E-4</v>
      </c>
      <c r="K78" s="61">
        <v>10363.5</v>
      </c>
      <c r="L78" s="65">
        <f t="shared" ref="L78:L116" si="7">K78/K77-1</f>
        <v>2.8003127370685998E-3</v>
      </c>
      <c r="M78" s="54"/>
      <c r="O78" s="48"/>
      <c r="P78" s="47"/>
      <c r="Q78" s="47"/>
      <c r="T78" s="47"/>
    </row>
    <row r="79" spans="2:20" ht="15.75" x14ac:dyDescent="0.25">
      <c r="B79" s="67"/>
      <c r="D79" s="60">
        <v>43805</v>
      </c>
      <c r="E79" s="61">
        <v>22.33</v>
      </c>
      <c r="F79" s="64">
        <f t="shared" si="4"/>
        <v>9.4936708860757779E-3</v>
      </c>
      <c r="G79" s="61">
        <v>75.260000000000005</v>
      </c>
      <c r="H79" s="64">
        <f t="shared" si="5"/>
        <v>2.0889853499728828E-2</v>
      </c>
      <c r="I79" s="75">
        <v>12.99</v>
      </c>
      <c r="J79" s="64">
        <f t="shared" si="6"/>
        <v>1.3260530421216776E-2</v>
      </c>
      <c r="K79" s="61">
        <v>10463.879999999999</v>
      </c>
      <c r="L79" s="65">
        <f t="shared" si="7"/>
        <v>9.6859169199594586E-3</v>
      </c>
      <c r="M79" s="54"/>
      <c r="O79" s="48"/>
      <c r="P79" s="47"/>
      <c r="Q79" s="47"/>
      <c r="T79" s="47"/>
    </row>
    <row r="80" spans="2:20" s="29" customFormat="1" x14ac:dyDescent="0.25">
      <c r="B80" s="68"/>
      <c r="D80" s="60">
        <v>43808</v>
      </c>
      <c r="E80" s="61">
        <v>22.3</v>
      </c>
      <c r="F80" s="64">
        <f t="shared" si="4"/>
        <v>-1.3434841021047195E-3</v>
      </c>
      <c r="G80" s="61">
        <v>75.02</v>
      </c>
      <c r="H80" s="64">
        <f t="shared" si="5"/>
        <v>-3.1889449906989942E-3</v>
      </c>
      <c r="I80" s="75">
        <v>13.025</v>
      </c>
      <c r="J80" s="64">
        <f t="shared" si="6"/>
        <v>2.694380292532772E-3</v>
      </c>
      <c r="K80" s="61">
        <v>10434.89</v>
      </c>
      <c r="L80" s="65">
        <f t="shared" si="7"/>
        <v>-2.7704828419286009E-3</v>
      </c>
    </row>
    <row r="81" spans="2:20" s="29" customFormat="1" ht="15" customHeight="1" x14ac:dyDescent="0.25">
      <c r="B81" s="68"/>
      <c r="D81" s="60">
        <v>43809</v>
      </c>
      <c r="E81" s="61">
        <v>22.4</v>
      </c>
      <c r="F81" s="64">
        <f t="shared" si="4"/>
        <v>4.484304932735439E-3</v>
      </c>
      <c r="G81" s="61">
        <v>74.540000000000006</v>
      </c>
      <c r="H81" s="64">
        <f t="shared" si="5"/>
        <v>-6.3982937883230173E-3</v>
      </c>
      <c r="I81" s="75">
        <v>12.91</v>
      </c>
      <c r="J81" s="64">
        <f t="shared" si="6"/>
        <v>-8.8291746641074864E-3</v>
      </c>
      <c r="K81" s="61">
        <v>10390.530000000001</v>
      </c>
      <c r="L81" s="65">
        <f t="shared" si="7"/>
        <v>-4.2511229155265395E-3</v>
      </c>
    </row>
    <row r="82" spans="2:20" ht="15.75" x14ac:dyDescent="0.25">
      <c r="B82" s="67"/>
      <c r="D82" s="60">
        <v>43810</v>
      </c>
      <c r="E82" s="61">
        <v>22.65</v>
      </c>
      <c r="F82" s="64">
        <f t="shared" si="4"/>
        <v>1.1160714285714191E-2</v>
      </c>
      <c r="G82" s="61">
        <v>74.540000000000006</v>
      </c>
      <c r="H82" s="64">
        <f t="shared" si="5"/>
        <v>0</v>
      </c>
      <c r="I82" s="75">
        <v>12.8</v>
      </c>
      <c r="J82" s="64">
        <f t="shared" si="6"/>
        <v>-8.5205267234701454E-3</v>
      </c>
      <c r="K82" s="61">
        <v>10405.31</v>
      </c>
      <c r="L82" s="65">
        <f t="shared" si="7"/>
        <v>1.4224490954743985E-3</v>
      </c>
      <c r="M82" s="54"/>
      <c r="O82" s="48"/>
      <c r="P82" s="47"/>
      <c r="Q82" s="47"/>
      <c r="T82" s="47"/>
    </row>
    <row r="83" spans="2:20" ht="15.75" x14ac:dyDescent="0.25">
      <c r="B83" s="67"/>
      <c r="D83" s="60">
        <v>43811</v>
      </c>
      <c r="E83" s="61">
        <v>23.22</v>
      </c>
      <c r="F83" s="64">
        <f t="shared" si="4"/>
        <v>2.5165562913907369E-2</v>
      </c>
      <c r="G83" s="61">
        <v>75.180000000000007</v>
      </c>
      <c r="H83" s="64">
        <f t="shared" si="5"/>
        <v>8.5859940971291238E-3</v>
      </c>
      <c r="I83" s="75">
        <v>13.164999999999999</v>
      </c>
      <c r="J83" s="64">
        <f t="shared" si="6"/>
        <v>2.8515624999999822E-2</v>
      </c>
      <c r="K83" s="61">
        <v>10451.36</v>
      </c>
      <c r="L83" s="65">
        <f t="shared" si="7"/>
        <v>4.4256249933929404E-3</v>
      </c>
      <c r="M83" s="54"/>
      <c r="O83" s="48"/>
      <c r="P83" s="47"/>
      <c r="Q83" s="47"/>
      <c r="T83" s="47"/>
    </row>
    <row r="84" spans="2:20" s="29" customFormat="1" x14ac:dyDescent="0.25">
      <c r="B84" s="68"/>
      <c r="D84" s="60">
        <v>43812</v>
      </c>
      <c r="E84" s="61">
        <v>23.27</v>
      </c>
      <c r="F84" s="64">
        <f t="shared" si="4"/>
        <v>2.1533161068045814E-3</v>
      </c>
      <c r="G84" s="61">
        <v>75.3</v>
      </c>
      <c r="H84" s="64">
        <f t="shared" si="5"/>
        <v>1.5961691939343492E-3</v>
      </c>
      <c r="I84" s="75">
        <v>13.12</v>
      </c>
      <c r="J84" s="64">
        <f t="shared" si="6"/>
        <v>-3.418154196733747E-3</v>
      </c>
      <c r="K84" s="61">
        <v>10429.27</v>
      </c>
      <c r="L84" s="65">
        <f t="shared" si="7"/>
        <v>-2.1136005266300106E-3</v>
      </c>
    </row>
    <row r="85" spans="2:20" s="29" customFormat="1" ht="15" customHeight="1" x14ac:dyDescent="0.25">
      <c r="B85" s="68"/>
      <c r="D85" s="60">
        <v>43815</v>
      </c>
      <c r="E85" s="61">
        <v>23.54</v>
      </c>
      <c r="F85" s="64">
        <f t="shared" si="4"/>
        <v>1.1602922217447409E-2</v>
      </c>
      <c r="G85" s="61">
        <v>76.42</v>
      </c>
      <c r="H85" s="64">
        <f t="shared" si="5"/>
        <v>1.4873837981407734E-2</v>
      </c>
      <c r="I85" s="75">
        <v>13.395</v>
      </c>
      <c r="J85" s="64">
        <f t="shared" si="6"/>
        <v>2.0960365853658569E-2</v>
      </c>
      <c r="K85" s="61">
        <v>10541.67</v>
      </c>
      <c r="L85" s="65">
        <f t="shared" si="7"/>
        <v>1.0777360256278623E-2</v>
      </c>
    </row>
    <row r="86" spans="2:20" ht="15.75" x14ac:dyDescent="0.25">
      <c r="B86" s="67"/>
      <c r="D86" s="60">
        <v>43816</v>
      </c>
      <c r="E86" s="61">
        <v>23.57</v>
      </c>
      <c r="F86" s="64">
        <f t="shared" si="4"/>
        <v>1.2744265080715245E-3</v>
      </c>
      <c r="G86" s="61">
        <v>75.7</v>
      </c>
      <c r="H86" s="64">
        <f t="shared" si="5"/>
        <v>-9.4216173776497936E-3</v>
      </c>
      <c r="I86" s="75">
        <v>13.43</v>
      </c>
      <c r="J86" s="64">
        <f t="shared" si="6"/>
        <v>2.6129152668905586E-3</v>
      </c>
      <c r="K86" s="61">
        <v>10538.89</v>
      </c>
      <c r="L86" s="65">
        <f t="shared" si="7"/>
        <v>-2.6371533163160876E-4</v>
      </c>
      <c r="M86" s="54"/>
      <c r="O86" s="48"/>
      <c r="P86" s="47"/>
      <c r="Q86" s="47"/>
      <c r="T86" s="47"/>
    </row>
    <row r="87" spans="2:20" ht="15.75" x14ac:dyDescent="0.25">
      <c r="B87" s="67"/>
      <c r="D87" s="60">
        <v>43817</v>
      </c>
      <c r="E87" s="61">
        <v>23.56</v>
      </c>
      <c r="F87" s="64">
        <f t="shared" si="4"/>
        <v>-4.2426813746299086E-4</v>
      </c>
      <c r="G87" s="61">
        <v>76.180000000000007</v>
      </c>
      <c r="H87" s="64">
        <f t="shared" si="5"/>
        <v>6.3408190224572003E-3</v>
      </c>
      <c r="I87" s="75">
        <v>13.44</v>
      </c>
      <c r="J87" s="64">
        <f t="shared" si="6"/>
        <v>7.446016381236209E-4</v>
      </c>
      <c r="K87" s="61">
        <v>10556.74</v>
      </c>
      <c r="L87" s="65">
        <f t="shared" si="7"/>
        <v>1.6937267587004978E-3</v>
      </c>
      <c r="M87" s="54"/>
      <c r="O87" s="48"/>
      <c r="P87" s="47"/>
      <c r="Q87" s="47"/>
      <c r="T87" s="47"/>
    </row>
    <row r="88" spans="2:20" s="29" customFormat="1" x14ac:dyDescent="0.25">
      <c r="B88" s="68"/>
      <c r="D88" s="60">
        <v>43818</v>
      </c>
      <c r="E88" s="61">
        <v>23.6</v>
      </c>
      <c r="F88" s="64">
        <f t="shared" si="4"/>
        <v>1.6977928692700761E-3</v>
      </c>
      <c r="G88" s="61">
        <v>75.34</v>
      </c>
      <c r="H88" s="64">
        <f t="shared" si="5"/>
        <v>-1.1026516145970167E-2</v>
      </c>
      <c r="I88" s="75">
        <v>13.324999999999999</v>
      </c>
      <c r="J88" s="64">
        <f t="shared" si="6"/>
        <v>-8.5565476190476719E-3</v>
      </c>
      <c r="K88" s="61">
        <v>10575.15</v>
      </c>
      <c r="L88" s="65">
        <f t="shared" si="7"/>
        <v>1.7439095781461855E-3</v>
      </c>
    </row>
    <row r="89" spans="2:20" s="29" customFormat="1" ht="15" customHeight="1" x14ac:dyDescent="0.25">
      <c r="B89" s="68"/>
      <c r="D89" s="60">
        <v>43819</v>
      </c>
      <c r="E89" s="61">
        <v>23.59</v>
      </c>
      <c r="F89" s="64">
        <f t="shared" si="4"/>
        <v>-4.2372881355934311E-4</v>
      </c>
      <c r="G89" s="61">
        <v>75.739999999999995</v>
      </c>
      <c r="H89" s="64">
        <f t="shared" si="5"/>
        <v>5.3092646668435606E-3</v>
      </c>
      <c r="I89" s="75">
        <v>13.2</v>
      </c>
      <c r="J89" s="64">
        <f t="shared" si="6"/>
        <v>-9.3808630393996673E-3</v>
      </c>
      <c r="K89" s="61">
        <v>10679.37</v>
      </c>
      <c r="L89" s="65">
        <f t="shared" si="7"/>
        <v>9.8551793591581394E-3</v>
      </c>
    </row>
    <row r="90" spans="2:20" ht="15.75" x14ac:dyDescent="0.25">
      <c r="B90" s="67"/>
      <c r="D90" s="60">
        <v>43822</v>
      </c>
      <c r="E90" s="61">
        <v>23.58</v>
      </c>
      <c r="F90" s="64">
        <f t="shared" si="4"/>
        <v>-4.2390843577788662E-4</v>
      </c>
      <c r="G90" s="61">
        <v>76.72</v>
      </c>
      <c r="H90" s="64">
        <f t="shared" si="5"/>
        <v>1.2939001848428999E-2</v>
      </c>
      <c r="I90" s="75">
        <v>13.074999999999999</v>
      </c>
      <c r="J90" s="64">
        <f t="shared" si="6"/>
        <v>-9.4696969696970168E-3</v>
      </c>
      <c r="K90" s="61">
        <v>10724.34</v>
      </c>
      <c r="L90" s="65">
        <f t="shared" si="7"/>
        <v>4.2109225544202378E-3</v>
      </c>
      <c r="M90" s="54"/>
      <c r="O90" s="48"/>
      <c r="P90" s="47"/>
      <c r="Q90" s="47"/>
      <c r="T90" s="47"/>
    </row>
    <row r="91" spans="2:20" ht="15.75" x14ac:dyDescent="0.25">
      <c r="B91" s="67"/>
      <c r="D91" s="60">
        <v>43823</v>
      </c>
      <c r="E91" s="61">
        <v>23.58</v>
      </c>
      <c r="F91" s="64">
        <f t="shared" si="4"/>
        <v>0</v>
      </c>
      <c r="G91" s="61">
        <v>76.72</v>
      </c>
      <c r="H91" s="64">
        <f t="shared" si="5"/>
        <v>0</v>
      </c>
      <c r="I91" s="75">
        <v>13.074999999999999</v>
      </c>
      <c r="J91" s="64">
        <f t="shared" si="6"/>
        <v>0</v>
      </c>
      <c r="K91" s="61">
        <v>10724.34</v>
      </c>
      <c r="L91" s="65">
        <f t="shared" si="7"/>
        <v>0</v>
      </c>
      <c r="M91" s="54"/>
      <c r="O91" s="48"/>
      <c r="P91" s="47"/>
      <c r="Q91" s="47"/>
      <c r="T91" s="47"/>
    </row>
    <row r="92" spans="2:20" s="29" customFormat="1" x14ac:dyDescent="0.25">
      <c r="B92" s="68"/>
      <c r="D92" s="60">
        <v>43824</v>
      </c>
      <c r="E92" s="61">
        <v>23.58</v>
      </c>
      <c r="F92" s="64">
        <f t="shared" si="4"/>
        <v>0</v>
      </c>
      <c r="G92" s="61">
        <v>76.72</v>
      </c>
      <c r="H92" s="64">
        <f t="shared" si="5"/>
        <v>0</v>
      </c>
      <c r="I92" s="75">
        <v>13.074999999999999</v>
      </c>
      <c r="J92" s="64">
        <f t="shared" si="6"/>
        <v>0</v>
      </c>
      <c r="K92" s="61">
        <v>10724.34</v>
      </c>
      <c r="L92" s="65">
        <f t="shared" si="7"/>
        <v>0</v>
      </c>
    </row>
    <row r="93" spans="2:20" s="29" customFormat="1" ht="15" customHeight="1" x14ac:dyDescent="0.25">
      <c r="B93" s="68"/>
      <c r="D93" s="60">
        <v>43825</v>
      </c>
      <c r="E93" s="61">
        <v>23.58</v>
      </c>
      <c r="F93" s="64">
        <f t="shared" si="4"/>
        <v>0</v>
      </c>
      <c r="G93" s="61">
        <v>76.72</v>
      </c>
      <c r="H93" s="64">
        <f t="shared" si="5"/>
        <v>0</v>
      </c>
      <c r="I93" s="75">
        <v>13.074999999999999</v>
      </c>
      <c r="J93" s="64">
        <f t="shared" si="6"/>
        <v>0</v>
      </c>
      <c r="K93" s="61">
        <v>10724.34</v>
      </c>
      <c r="L93" s="65">
        <f t="shared" si="7"/>
        <v>0</v>
      </c>
    </row>
    <row r="94" spans="2:20" ht="15.75" x14ac:dyDescent="0.25">
      <c r="B94" s="67"/>
      <c r="D94" s="60">
        <v>43826</v>
      </c>
      <c r="E94" s="61">
        <v>23.63</v>
      </c>
      <c r="F94" s="64">
        <f t="shared" si="4"/>
        <v>2.1204410517388084E-3</v>
      </c>
      <c r="G94" s="61">
        <v>76.540000000000006</v>
      </c>
      <c r="H94" s="64">
        <f t="shared" si="5"/>
        <v>-2.346193952033282E-3</v>
      </c>
      <c r="I94" s="75">
        <v>13.154999999999999</v>
      </c>
      <c r="J94" s="64">
        <f t="shared" si="6"/>
        <v>6.1185468451243619E-3</v>
      </c>
      <c r="K94" s="61">
        <v>10730.15</v>
      </c>
      <c r="L94" s="65">
        <f t="shared" si="7"/>
        <v>5.4175828069591425E-4</v>
      </c>
      <c r="M94" s="54"/>
      <c r="O94" s="48"/>
      <c r="P94" s="47"/>
      <c r="Q94" s="47"/>
      <c r="T94" s="47"/>
    </row>
    <row r="95" spans="2:20" ht="15.75" x14ac:dyDescent="0.25">
      <c r="B95" s="67"/>
      <c r="D95" s="60">
        <v>43829</v>
      </c>
      <c r="E95" s="61">
        <v>23.37</v>
      </c>
      <c r="F95" s="64">
        <f t="shared" si="4"/>
        <v>-1.10029623360135E-2</v>
      </c>
      <c r="G95" s="61">
        <v>76.06</v>
      </c>
      <c r="H95" s="64">
        <f t="shared" si="5"/>
        <v>-6.2712307290305747E-3</v>
      </c>
      <c r="I95" s="75">
        <v>13.105</v>
      </c>
      <c r="J95" s="64">
        <f t="shared" si="6"/>
        <v>-3.8008361839604321E-3</v>
      </c>
      <c r="K95" s="61">
        <v>10616.94</v>
      </c>
      <c r="L95" s="65">
        <f t="shared" si="7"/>
        <v>-1.0550644678778864E-2</v>
      </c>
      <c r="M95" s="54"/>
      <c r="O95" s="48"/>
      <c r="P95" s="47"/>
      <c r="Q95" s="47"/>
      <c r="T95" s="47"/>
    </row>
    <row r="96" spans="2:20" s="29" customFormat="1" x14ac:dyDescent="0.25">
      <c r="B96" s="68"/>
      <c r="D96" s="60">
        <v>43830</v>
      </c>
      <c r="E96" s="61">
        <v>23.37</v>
      </c>
      <c r="F96" s="64">
        <f t="shared" si="4"/>
        <v>0</v>
      </c>
      <c r="G96" s="61">
        <v>76.06</v>
      </c>
      <c r="H96" s="64">
        <f t="shared" si="5"/>
        <v>0</v>
      </c>
      <c r="I96" s="75">
        <v>13.105</v>
      </c>
      <c r="J96" s="64">
        <f t="shared" si="6"/>
        <v>0</v>
      </c>
      <c r="K96" s="61">
        <v>10616.94</v>
      </c>
      <c r="L96" s="65">
        <f t="shared" si="7"/>
        <v>0</v>
      </c>
    </row>
    <row r="97" spans="2:20" s="29" customFormat="1" ht="15" customHeight="1" x14ac:dyDescent="0.25">
      <c r="B97" s="68"/>
      <c r="D97" s="60">
        <v>43831</v>
      </c>
      <c r="E97" s="61">
        <v>23.37</v>
      </c>
      <c r="F97" s="64">
        <f t="shared" si="4"/>
        <v>0</v>
      </c>
      <c r="G97" s="61">
        <v>76.06</v>
      </c>
      <c r="H97" s="64">
        <f t="shared" si="5"/>
        <v>0</v>
      </c>
      <c r="I97" s="75">
        <v>13.105</v>
      </c>
      <c r="J97" s="64">
        <f t="shared" si="6"/>
        <v>0</v>
      </c>
      <c r="K97" s="61">
        <v>10616.94</v>
      </c>
      <c r="L97" s="65">
        <f t="shared" si="7"/>
        <v>0</v>
      </c>
    </row>
    <row r="98" spans="2:20" ht="15.75" x14ac:dyDescent="0.25">
      <c r="B98" s="67"/>
      <c r="D98" s="60">
        <v>43832</v>
      </c>
      <c r="E98" s="61">
        <v>23.37</v>
      </c>
      <c r="F98" s="64">
        <f t="shared" si="4"/>
        <v>0</v>
      </c>
      <c r="G98" s="61">
        <v>76.06</v>
      </c>
      <c r="H98" s="64">
        <f t="shared" si="5"/>
        <v>0</v>
      </c>
      <c r="I98" s="75">
        <v>13.105</v>
      </c>
      <c r="J98" s="64">
        <f t="shared" si="6"/>
        <v>0</v>
      </c>
      <c r="K98" s="61">
        <v>10616.94</v>
      </c>
      <c r="L98" s="65">
        <f t="shared" si="7"/>
        <v>0</v>
      </c>
      <c r="M98" s="54"/>
      <c r="O98" s="48"/>
      <c r="P98" s="47"/>
      <c r="Q98" s="47"/>
      <c r="T98" s="47"/>
    </row>
    <row r="99" spans="2:20" ht="15.75" x14ac:dyDescent="0.25">
      <c r="B99" s="67"/>
      <c r="D99" s="60">
        <v>43833</v>
      </c>
      <c r="E99" s="61">
        <v>23.56</v>
      </c>
      <c r="F99" s="64">
        <f t="shared" si="4"/>
        <v>8.1300813008129413E-3</v>
      </c>
      <c r="G99" s="61">
        <v>76.58</v>
      </c>
      <c r="H99" s="64">
        <f t="shared" si="5"/>
        <v>6.8367078622140198E-3</v>
      </c>
      <c r="I99" s="75">
        <v>13.16</v>
      </c>
      <c r="J99" s="64">
        <f t="shared" si="6"/>
        <v>4.1968714231208626E-3</v>
      </c>
      <c r="K99" s="61">
        <v>10699.82</v>
      </c>
      <c r="L99" s="65">
        <f t="shared" si="7"/>
        <v>7.806392425689479E-3</v>
      </c>
      <c r="M99" s="54"/>
      <c r="O99" s="48"/>
      <c r="P99" s="47"/>
      <c r="Q99" s="47"/>
      <c r="T99" s="47"/>
    </row>
    <row r="100" spans="2:20" s="29" customFormat="1" x14ac:dyDescent="0.25">
      <c r="B100" s="68"/>
      <c r="D100" s="60">
        <v>43836</v>
      </c>
      <c r="E100" s="61">
        <v>23.63</v>
      </c>
      <c r="F100" s="64">
        <f t="shared" si="4"/>
        <v>2.9711375212224667E-3</v>
      </c>
      <c r="G100" s="61">
        <v>75.260000000000005</v>
      </c>
      <c r="H100" s="64">
        <f t="shared" si="5"/>
        <v>-1.7236876469051921E-2</v>
      </c>
      <c r="I100" s="75">
        <v>13.164999999999999</v>
      </c>
      <c r="J100" s="64">
        <f t="shared" si="6"/>
        <v>3.7993920972634321E-4</v>
      </c>
      <c r="K100" s="61">
        <v>10665.41</v>
      </c>
      <c r="L100" s="65">
        <f t="shared" si="7"/>
        <v>-3.215941950425294E-3</v>
      </c>
    </row>
    <row r="101" spans="2:20" s="29" customFormat="1" ht="15" customHeight="1" x14ac:dyDescent="0.25">
      <c r="B101" s="68"/>
      <c r="D101" s="60">
        <v>43837</v>
      </c>
      <c r="E101" s="61">
        <v>23.64</v>
      </c>
      <c r="F101" s="64">
        <f t="shared" si="4"/>
        <v>4.2319085907749354E-4</v>
      </c>
      <c r="G101" s="61">
        <v>76.58</v>
      </c>
      <c r="H101" s="64">
        <f t="shared" si="5"/>
        <v>1.7539197448843913E-2</v>
      </c>
      <c r="I101" s="75">
        <v>13.5</v>
      </c>
      <c r="J101" s="64">
        <f t="shared" si="6"/>
        <v>2.5446259020129203E-2</v>
      </c>
      <c r="K101" s="61">
        <v>10686.8</v>
      </c>
      <c r="L101" s="65">
        <f t="shared" si="7"/>
        <v>2.0055487787153936E-3</v>
      </c>
    </row>
    <row r="102" spans="2:20" ht="15.75" x14ac:dyDescent="0.25">
      <c r="B102" s="67"/>
      <c r="D102" s="60">
        <v>43838</v>
      </c>
      <c r="E102" s="61">
        <v>23.65</v>
      </c>
      <c r="F102" s="64">
        <f t="shared" si="4"/>
        <v>4.2301184433157779E-4</v>
      </c>
      <c r="G102" s="61">
        <v>76.599999999999994</v>
      </c>
      <c r="H102" s="64">
        <f t="shared" si="5"/>
        <v>2.6116479498550227E-4</v>
      </c>
      <c r="I102" s="75">
        <v>13.6</v>
      </c>
      <c r="J102" s="64">
        <f t="shared" si="6"/>
        <v>7.4074074074073071E-3</v>
      </c>
      <c r="K102" s="61">
        <v>10652.16</v>
      </c>
      <c r="L102" s="65">
        <f t="shared" si="7"/>
        <v>-3.2413818916794401E-3</v>
      </c>
      <c r="M102" s="54"/>
      <c r="O102" s="48"/>
      <c r="P102" s="47"/>
      <c r="Q102" s="47"/>
      <c r="T102" s="47"/>
    </row>
    <row r="103" spans="2:20" ht="15.75" x14ac:dyDescent="0.25">
      <c r="B103" s="67"/>
      <c r="D103" s="60">
        <v>43839</v>
      </c>
      <c r="E103" s="61">
        <v>23.52</v>
      </c>
      <c r="F103" s="64">
        <f t="shared" si="4"/>
        <v>-5.4968287526426796E-3</v>
      </c>
      <c r="G103" s="61">
        <v>76.400000000000006</v>
      </c>
      <c r="H103" s="64">
        <f t="shared" si="5"/>
        <v>-2.6109660574411553E-3</v>
      </c>
      <c r="I103" s="75">
        <v>13.59</v>
      </c>
      <c r="J103" s="64">
        <f t="shared" si="6"/>
        <v>-7.3529411764705621E-4</v>
      </c>
      <c r="K103" s="61">
        <v>10650.97</v>
      </c>
      <c r="L103" s="65">
        <f t="shared" si="7"/>
        <v>-1.1171443162705241E-4</v>
      </c>
      <c r="M103" s="54"/>
      <c r="O103" s="48"/>
      <c r="P103" s="47"/>
      <c r="Q103" s="47"/>
      <c r="T103" s="47"/>
    </row>
    <row r="104" spans="2:20" s="29" customFormat="1" x14ac:dyDescent="0.25">
      <c r="B104" s="68"/>
      <c r="D104" s="60">
        <v>43840</v>
      </c>
      <c r="E104" s="61">
        <v>23.41</v>
      </c>
      <c r="F104" s="64">
        <f t="shared" si="4"/>
        <v>-4.6768707482992555E-3</v>
      </c>
      <c r="G104" s="61">
        <v>76</v>
      </c>
      <c r="H104" s="64">
        <f t="shared" si="5"/>
        <v>-5.2356020942408987E-3</v>
      </c>
      <c r="I104" s="75">
        <v>13.48</v>
      </c>
      <c r="J104" s="64">
        <f t="shared" si="6"/>
        <v>-8.0941869021339263E-3</v>
      </c>
      <c r="K104" s="61">
        <v>10639.49</v>
      </c>
      <c r="L104" s="65">
        <f t="shared" si="7"/>
        <v>-1.0778361031905659E-3</v>
      </c>
    </row>
    <row r="105" spans="2:20" s="29" customFormat="1" ht="15" customHeight="1" x14ac:dyDescent="0.25">
      <c r="B105" s="68"/>
      <c r="D105" s="60">
        <v>43843</v>
      </c>
      <c r="E105" s="61">
        <v>23.19</v>
      </c>
      <c r="F105" s="64">
        <f t="shared" si="4"/>
        <v>-9.3976932934642932E-3</v>
      </c>
      <c r="G105" s="61">
        <v>75.56</v>
      </c>
      <c r="H105" s="64">
        <f t="shared" si="5"/>
        <v>-5.7894736842104555E-3</v>
      </c>
      <c r="I105" s="75">
        <v>13.5</v>
      </c>
      <c r="J105" s="64">
        <f t="shared" si="6"/>
        <v>1.4836795252224366E-3</v>
      </c>
      <c r="K105" s="61">
        <v>10622.41</v>
      </c>
      <c r="L105" s="65">
        <f t="shared" si="7"/>
        <v>-1.6053401055877714E-3</v>
      </c>
    </row>
    <row r="106" spans="2:20" ht="15.75" x14ac:dyDescent="0.25">
      <c r="B106" s="67"/>
      <c r="D106" s="60">
        <v>43844</v>
      </c>
      <c r="E106" s="61">
        <v>23.14</v>
      </c>
      <c r="F106" s="64">
        <f t="shared" si="4"/>
        <v>-2.1561017680035155E-3</v>
      </c>
      <c r="G106" s="61">
        <v>76.44</v>
      </c>
      <c r="H106" s="64">
        <f t="shared" si="5"/>
        <v>1.1646373742721039E-2</v>
      </c>
      <c r="I106" s="75">
        <v>13.67</v>
      </c>
      <c r="J106" s="64">
        <f t="shared" si="6"/>
        <v>1.2592592592592489E-2</v>
      </c>
      <c r="K106" s="61">
        <v>10655.82</v>
      </c>
      <c r="L106" s="65">
        <f t="shared" si="7"/>
        <v>3.1452372860771849E-3</v>
      </c>
      <c r="M106" s="54"/>
      <c r="O106" s="48"/>
      <c r="P106" s="47"/>
      <c r="Q106" s="47"/>
      <c r="T106" s="47"/>
    </row>
    <row r="107" spans="2:20" ht="15.75" x14ac:dyDescent="0.25">
      <c r="B107" s="67"/>
      <c r="D107" s="60">
        <v>43845</v>
      </c>
      <c r="E107" s="61">
        <v>23.05</v>
      </c>
      <c r="F107" s="64">
        <f t="shared" si="4"/>
        <v>-3.8893690579083762E-3</v>
      </c>
      <c r="G107" s="61">
        <v>78.16</v>
      </c>
      <c r="H107" s="64">
        <f t="shared" si="5"/>
        <v>2.2501308215593818E-2</v>
      </c>
      <c r="I107" s="75">
        <v>13.414999999999999</v>
      </c>
      <c r="J107" s="64">
        <f t="shared" si="6"/>
        <v>-1.8653986832479985E-2</v>
      </c>
      <c r="K107" s="61">
        <v>10670.74</v>
      </c>
      <c r="L107" s="65">
        <f t="shared" si="7"/>
        <v>1.4001738017346277E-3</v>
      </c>
      <c r="M107" s="54"/>
      <c r="O107" s="48"/>
      <c r="P107" s="47"/>
      <c r="Q107" s="47"/>
      <c r="T107" s="47"/>
    </row>
    <row r="108" spans="2:20" s="29" customFormat="1" x14ac:dyDescent="0.25">
      <c r="B108" s="68"/>
      <c r="D108" s="60">
        <v>43846</v>
      </c>
      <c r="E108" s="61">
        <v>23.1</v>
      </c>
      <c r="F108" s="64">
        <f t="shared" si="4"/>
        <v>2.1691973969630851E-3</v>
      </c>
      <c r="G108" s="61">
        <v>77.16</v>
      </c>
      <c r="H108" s="64">
        <f t="shared" si="5"/>
        <v>-1.2794268167860778E-2</v>
      </c>
      <c r="I108" s="75">
        <v>13.484999999999999</v>
      </c>
      <c r="J108" s="64">
        <f t="shared" si="6"/>
        <v>5.2180395080134723E-3</v>
      </c>
      <c r="K108" s="61">
        <v>10693.52</v>
      </c>
      <c r="L108" s="65">
        <f t="shared" si="7"/>
        <v>2.1348097695192969E-3</v>
      </c>
    </row>
    <row r="109" spans="2:20" s="29" customFormat="1" ht="15" customHeight="1" x14ac:dyDescent="0.25">
      <c r="B109" s="68"/>
      <c r="D109" s="60">
        <v>43847</v>
      </c>
      <c r="E109" s="61">
        <v>23.19</v>
      </c>
      <c r="F109" s="64">
        <f t="shared" si="4"/>
        <v>3.8961038961038419E-3</v>
      </c>
      <c r="G109" s="61">
        <v>80.94</v>
      </c>
      <c r="H109" s="64">
        <f t="shared" si="5"/>
        <v>4.8989113530326645E-2</v>
      </c>
      <c r="I109" s="75">
        <v>13.47</v>
      </c>
      <c r="J109" s="64">
        <f t="shared" si="6"/>
        <v>-1.1123470522802492E-3</v>
      </c>
      <c r="K109" s="61">
        <v>10841.82</v>
      </c>
      <c r="L109" s="65">
        <f t="shared" si="7"/>
        <v>1.3868211776851602E-2</v>
      </c>
    </row>
    <row r="110" spans="2:20" ht="15.75" x14ac:dyDescent="0.25">
      <c r="B110" s="67"/>
      <c r="D110" s="60">
        <v>43850</v>
      </c>
      <c r="E110" s="61">
        <v>23.14</v>
      </c>
      <c r="F110" s="64">
        <f t="shared" si="4"/>
        <v>-2.1561017680035155E-3</v>
      </c>
      <c r="G110" s="61">
        <v>78.22</v>
      </c>
      <c r="H110" s="64">
        <f t="shared" si="5"/>
        <v>-3.3605139609587331E-2</v>
      </c>
      <c r="I110" s="75">
        <v>13.494999999999999</v>
      </c>
      <c r="J110" s="64">
        <f t="shared" si="6"/>
        <v>1.8559762435039762E-3</v>
      </c>
      <c r="K110" s="61">
        <v>10846.29</v>
      </c>
      <c r="L110" s="65">
        <f t="shared" si="7"/>
        <v>4.1229240109141863E-4</v>
      </c>
      <c r="M110" s="54"/>
      <c r="O110" s="48"/>
      <c r="P110" s="47"/>
      <c r="Q110" s="47"/>
      <c r="T110" s="47"/>
    </row>
    <row r="111" spans="2:20" ht="15.75" x14ac:dyDescent="0.25">
      <c r="B111" s="67"/>
      <c r="D111" s="60">
        <v>43851</v>
      </c>
      <c r="E111" s="61">
        <v>23.12</v>
      </c>
      <c r="F111" s="64">
        <f t="shared" si="4"/>
        <v>-8.643042350907626E-4</v>
      </c>
      <c r="G111" s="61">
        <v>76.760000000000005</v>
      </c>
      <c r="H111" s="64">
        <f t="shared" si="5"/>
        <v>-1.8665302991562216E-2</v>
      </c>
      <c r="I111" s="75">
        <v>13.324999999999999</v>
      </c>
      <c r="J111" s="64">
        <f t="shared" si="6"/>
        <v>-1.2597258243793985E-2</v>
      </c>
      <c r="K111" s="61">
        <v>10884.51</v>
      </c>
      <c r="L111" s="65">
        <f t="shared" si="7"/>
        <v>3.5237855524792305E-3</v>
      </c>
      <c r="M111" s="54"/>
      <c r="O111" s="48"/>
      <c r="P111" s="47"/>
      <c r="Q111" s="47"/>
      <c r="T111" s="47"/>
    </row>
    <row r="112" spans="2:20" s="29" customFormat="1" ht="15.75" x14ac:dyDescent="0.25">
      <c r="B112" s="67"/>
      <c r="D112" s="60">
        <v>43852</v>
      </c>
      <c r="E112" s="61">
        <v>23.26</v>
      </c>
      <c r="F112" s="64">
        <f t="shared" si="4"/>
        <v>6.0553633217992342E-3</v>
      </c>
      <c r="G112" s="61">
        <v>76.680000000000007</v>
      </c>
      <c r="H112" s="64">
        <f t="shared" si="5"/>
        <v>-1.0422094841062712E-3</v>
      </c>
      <c r="I112" s="75">
        <v>13.175000000000001</v>
      </c>
      <c r="J112" s="64">
        <f t="shared" si="6"/>
        <v>-1.1257035647279423E-2</v>
      </c>
      <c r="K112" s="61">
        <v>10895.07</v>
      </c>
      <c r="L112" s="65">
        <f t="shared" si="7"/>
        <v>9.7018607176613259E-4</v>
      </c>
    </row>
    <row r="113" spans="1:20" s="29" customFormat="1" ht="15" customHeight="1" x14ac:dyDescent="0.25">
      <c r="B113" s="67"/>
      <c r="D113" s="60">
        <v>43853</v>
      </c>
      <c r="E113" s="61">
        <v>22.94</v>
      </c>
      <c r="F113" s="64">
        <f t="shared" si="4"/>
        <v>-1.3757523645743786E-2</v>
      </c>
      <c r="G113" s="61">
        <v>74.900000000000006</v>
      </c>
      <c r="H113" s="64">
        <f t="shared" si="5"/>
        <v>-2.3213354199269731E-2</v>
      </c>
      <c r="I113" s="75">
        <v>13.065</v>
      </c>
      <c r="J113" s="64">
        <f t="shared" si="6"/>
        <v>-8.349146110056993E-3</v>
      </c>
      <c r="K113" s="61">
        <v>10813.94</v>
      </c>
      <c r="L113" s="65">
        <f t="shared" si="7"/>
        <v>-7.4464872644232072E-3</v>
      </c>
    </row>
    <row r="114" spans="1:20" ht="15.75" x14ac:dyDescent="0.25">
      <c r="B114" s="67"/>
      <c r="D114" s="60">
        <v>43854</v>
      </c>
      <c r="E114" s="61">
        <v>23.41</v>
      </c>
      <c r="F114" s="64">
        <f t="shared" si="4"/>
        <v>2.048823016564949E-2</v>
      </c>
      <c r="G114" s="61">
        <v>75.72</v>
      </c>
      <c r="H114" s="64">
        <f t="shared" si="5"/>
        <v>1.0947930574098708E-2</v>
      </c>
      <c r="I114" s="75">
        <v>13.2</v>
      </c>
      <c r="J114" s="64">
        <f t="shared" si="6"/>
        <v>1.0332950631458004E-2</v>
      </c>
      <c r="K114" s="61">
        <v>10849.75</v>
      </c>
      <c r="L114" s="65">
        <f t="shared" si="7"/>
        <v>3.3114664960227636E-3</v>
      </c>
      <c r="M114" s="54"/>
      <c r="O114" s="48"/>
      <c r="P114" s="47"/>
      <c r="Q114" s="47"/>
      <c r="T114" s="47"/>
    </row>
    <row r="115" spans="1:20" ht="15.75" x14ac:dyDescent="0.25">
      <c r="B115" s="67"/>
      <c r="D115" s="60">
        <v>43857</v>
      </c>
      <c r="E115" s="61">
        <v>22.62</v>
      </c>
      <c r="F115" s="64">
        <f t="shared" si="4"/>
        <v>-3.3746262281076467E-2</v>
      </c>
      <c r="G115" s="61">
        <v>73.66</v>
      </c>
      <c r="H115" s="64">
        <f t="shared" si="5"/>
        <v>-2.7205493924986834E-2</v>
      </c>
      <c r="I115" s="75">
        <v>12.72</v>
      </c>
      <c r="J115" s="64">
        <f t="shared" si="6"/>
        <v>-3.6363636363636265E-2</v>
      </c>
      <c r="K115" s="61">
        <v>10675.96</v>
      </c>
      <c r="L115" s="65">
        <f t="shared" si="7"/>
        <v>-1.6017880596327139E-2</v>
      </c>
      <c r="M115" s="54"/>
      <c r="O115" s="48"/>
      <c r="P115" s="47"/>
      <c r="Q115" s="47"/>
      <c r="T115" s="47"/>
    </row>
    <row r="116" spans="1:20" ht="15.75" x14ac:dyDescent="0.25">
      <c r="B116" s="67"/>
      <c r="D116" s="60">
        <v>43858</v>
      </c>
      <c r="E116" s="61">
        <v>22.68</v>
      </c>
      <c r="F116" s="64">
        <f t="shared" si="4"/>
        <v>2.6525198938991412E-3</v>
      </c>
      <c r="G116" s="61">
        <v>74.239999999999995</v>
      </c>
      <c r="H116" s="64">
        <f t="shared" si="5"/>
        <v>7.8740157480314821E-3</v>
      </c>
      <c r="I116" s="75">
        <v>12.695</v>
      </c>
      <c r="J116" s="64">
        <f t="shared" si="6"/>
        <v>-1.9654088050314877E-3</v>
      </c>
      <c r="K116" s="61">
        <v>10781.98</v>
      </c>
      <c r="L116" s="64">
        <f t="shared" si="7"/>
        <v>9.9307228577103501E-3</v>
      </c>
      <c r="M116" s="54"/>
      <c r="O116" s="48"/>
      <c r="P116" s="47"/>
      <c r="Q116" s="47"/>
      <c r="T116" s="47"/>
    </row>
    <row r="117" spans="1:20" s="29" customFormat="1" ht="15" customHeight="1" x14ac:dyDescent="0.25">
      <c r="B117" s="68"/>
      <c r="D117" s="69"/>
      <c r="E117" s="47"/>
      <c r="F117" s="48"/>
      <c r="G117" s="47"/>
      <c r="H117" s="48"/>
      <c r="I117" s="48"/>
      <c r="J117" s="48"/>
    </row>
    <row r="118" spans="1:20" ht="15.75" x14ac:dyDescent="0.25">
      <c r="B118" s="67"/>
      <c r="D118" s="125" t="s">
        <v>44</v>
      </c>
      <c r="E118" s="125"/>
      <c r="F118" s="125"/>
      <c r="G118" s="125"/>
      <c r="H118" s="125"/>
      <c r="I118" s="51"/>
      <c r="J118" s="51"/>
      <c r="K118" s="52"/>
      <c r="L118" s="53"/>
      <c r="O118" s="48"/>
      <c r="P118" s="47"/>
      <c r="Q118" s="47"/>
      <c r="T118" s="47"/>
    </row>
    <row r="119" spans="1:20" ht="16.5" customHeight="1" x14ac:dyDescent="0.25">
      <c r="B119" s="67"/>
      <c r="D119" s="126" t="s">
        <v>27</v>
      </c>
      <c r="E119" s="126"/>
      <c r="F119" s="126"/>
      <c r="G119" s="126"/>
      <c r="H119" s="126"/>
      <c r="I119" s="126"/>
      <c r="J119" s="73"/>
      <c r="K119" s="54"/>
      <c r="L119" s="48"/>
      <c r="O119" s="48"/>
      <c r="P119" s="47"/>
      <c r="Q119" s="47"/>
      <c r="T119" s="47"/>
    </row>
    <row r="120" spans="1:20" s="29" customFormat="1" x14ac:dyDescent="0.25">
      <c r="B120" s="68"/>
      <c r="D120" s="127"/>
      <c r="E120" s="127"/>
      <c r="F120" s="127"/>
      <c r="G120" s="127"/>
      <c r="H120" s="127"/>
      <c r="I120" s="127"/>
      <c r="J120" s="72"/>
    </row>
    <row r="121" spans="1:20" s="29" customFormat="1" ht="15" customHeight="1" x14ac:dyDescent="0.25">
      <c r="B121" s="68"/>
      <c r="D121" s="60"/>
      <c r="E121" s="54"/>
      <c r="F121" s="63"/>
      <c r="G121" s="54"/>
      <c r="H121" s="63"/>
      <c r="I121" s="63"/>
      <c r="J121" s="63"/>
    </row>
    <row r="122" spans="1:20" ht="15.75" x14ac:dyDescent="0.25">
      <c r="B122" s="67"/>
      <c r="D122" s="47"/>
      <c r="E122" s="29" t="s">
        <v>4</v>
      </c>
      <c r="F122" s="29" t="s">
        <v>63</v>
      </c>
      <c r="G122" s="29" t="s">
        <v>25</v>
      </c>
      <c r="H122" s="29"/>
      <c r="I122" s="29"/>
      <c r="J122" s="29"/>
      <c r="L122" s="48"/>
      <c r="O122" s="48"/>
      <c r="P122" s="47"/>
      <c r="Q122" s="47"/>
      <c r="T122" s="47"/>
    </row>
    <row r="123" spans="1:20" ht="15.75" x14ac:dyDescent="0.25">
      <c r="B123" s="67"/>
      <c r="D123" s="60" t="s">
        <v>29</v>
      </c>
      <c r="E123" s="89">
        <f>_xlfn.COVARIANCE.S(F13:F116,L13:L116)</f>
        <v>4.657700806325373E-5</v>
      </c>
      <c r="F123" s="89">
        <f>_xlfn.COVARIANCE.S(H13:H116,L13:L116)</f>
        <v>5.657485669616618E-5</v>
      </c>
      <c r="G123" s="92">
        <f>_xlfn.COVARIANCE.S(J13:J116,L13:L116)</f>
        <v>4.886577775198845E-5</v>
      </c>
      <c r="H123" s="29"/>
      <c r="I123" s="29"/>
      <c r="J123" s="29"/>
      <c r="L123" s="48"/>
      <c r="O123" s="48"/>
      <c r="P123" s="47"/>
      <c r="Q123" s="47"/>
      <c r="T123" s="47"/>
    </row>
    <row r="124" spans="1:20" s="29" customFormat="1" ht="15.75" x14ac:dyDescent="0.25">
      <c r="B124" s="67"/>
      <c r="D124" s="60"/>
      <c r="E124" s="54"/>
      <c r="F124" s="63"/>
      <c r="G124" s="54"/>
      <c r="H124" s="63"/>
      <c r="I124" s="63"/>
      <c r="J124" s="63"/>
      <c r="K124" s="70"/>
    </row>
    <row r="125" spans="1:20" s="29" customFormat="1" ht="15" customHeight="1" x14ac:dyDescent="0.25">
      <c r="A125" s="32"/>
      <c r="B125" s="67"/>
      <c r="D125" s="125" t="s">
        <v>45</v>
      </c>
      <c r="E125" s="125"/>
      <c r="F125" s="125"/>
      <c r="G125" s="125"/>
      <c r="H125" s="125"/>
      <c r="I125" s="51"/>
      <c r="J125" s="51"/>
      <c r="K125" s="52"/>
      <c r="L125" s="53"/>
    </row>
    <row r="126" spans="1:20" ht="15.75" customHeight="1" x14ac:dyDescent="0.25">
      <c r="B126" s="67"/>
      <c r="D126" s="126" t="s">
        <v>26</v>
      </c>
      <c r="E126" s="126"/>
      <c r="F126" s="126"/>
      <c r="G126" s="126"/>
      <c r="H126" s="126"/>
      <c r="I126" s="126"/>
      <c r="J126" s="73"/>
      <c r="K126" s="54"/>
      <c r="L126" s="48"/>
      <c r="O126" s="48"/>
      <c r="P126" s="47"/>
      <c r="Q126" s="47"/>
      <c r="T126" s="47"/>
    </row>
    <row r="127" spans="1:20" x14ac:dyDescent="0.25">
      <c r="A127" s="29"/>
      <c r="B127" s="68"/>
      <c r="D127" s="76"/>
      <c r="E127" s="76"/>
      <c r="F127" s="76"/>
      <c r="G127" s="76"/>
      <c r="H127" s="76"/>
      <c r="I127" s="76"/>
      <c r="J127" s="72"/>
      <c r="K127" s="29"/>
      <c r="L127" s="29"/>
      <c r="O127" s="48"/>
      <c r="P127" s="47"/>
      <c r="Q127" s="47"/>
      <c r="T127" s="47"/>
    </row>
    <row r="128" spans="1:20" ht="15.75" x14ac:dyDescent="0.25">
      <c r="B128" s="67"/>
      <c r="D128" s="60"/>
      <c r="E128" s="29" t="s">
        <v>5</v>
      </c>
      <c r="F128" s="29"/>
      <c r="G128" s="29"/>
      <c r="H128" s="29"/>
      <c r="I128" s="29"/>
      <c r="J128" s="29"/>
      <c r="K128" s="29"/>
      <c r="L128" s="48"/>
      <c r="O128" s="48"/>
      <c r="P128" s="47"/>
      <c r="Q128" s="47"/>
      <c r="T128" s="47"/>
    </row>
    <row r="129" spans="2:20" s="29" customFormat="1" x14ac:dyDescent="0.25">
      <c r="B129" s="68"/>
      <c r="D129" s="60" t="s">
        <v>28</v>
      </c>
      <c r="E129" s="89">
        <f>_xlfn.VAR.S(L13:L116)</f>
        <v>3.7628685954028543E-5</v>
      </c>
    </row>
    <row r="130" spans="2:20" s="29" customFormat="1" ht="15" customHeight="1" x14ac:dyDescent="0.25">
      <c r="B130" s="68"/>
      <c r="D130" s="60"/>
      <c r="E130" s="54"/>
      <c r="F130" s="63"/>
      <c r="G130" s="54"/>
      <c r="H130" s="63"/>
      <c r="I130" s="63"/>
      <c r="J130" s="63"/>
      <c r="K130" s="54"/>
    </row>
    <row r="131" spans="2:20" ht="15.75" x14ac:dyDescent="0.25">
      <c r="B131" s="67"/>
      <c r="D131" s="125" t="s">
        <v>51</v>
      </c>
      <c r="E131" s="125"/>
      <c r="F131" s="125"/>
      <c r="G131" s="125"/>
      <c r="H131" s="125"/>
      <c r="I131" s="51"/>
      <c r="J131" s="51"/>
      <c r="K131" s="52"/>
      <c r="L131" s="53"/>
      <c r="O131" s="48"/>
      <c r="P131" s="47"/>
      <c r="Q131" s="47"/>
      <c r="T131" s="47"/>
    </row>
    <row r="132" spans="2:20" ht="15.75" customHeight="1" x14ac:dyDescent="0.25">
      <c r="B132" s="67"/>
      <c r="D132" s="126" t="s">
        <v>30</v>
      </c>
      <c r="E132" s="126"/>
      <c r="F132" s="126"/>
      <c r="G132" s="126"/>
      <c r="H132" s="126"/>
      <c r="I132" s="126"/>
      <c r="J132" s="73"/>
      <c r="K132" s="54"/>
      <c r="L132" s="48"/>
      <c r="O132" s="48"/>
      <c r="P132" s="47"/>
      <c r="Q132" s="47"/>
      <c r="T132" s="47"/>
    </row>
    <row r="133" spans="2:20" s="29" customFormat="1" x14ac:dyDescent="0.25">
      <c r="B133" s="68"/>
      <c r="D133" s="127"/>
      <c r="E133" s="127"/>
      <c r="F133" s="127"/>
      <c r="G133" s="127"/>
      <c r="H133" s="127"/>
      <c r="I133" s="127"/>
      <c r="J133" s="72"/>
    </row>
    <row r="134" spans="2:20" s="29" customFormat="1" ht="15" customHeight="1" x14ac:dyDescent="0.25">
      <c r="B134" s="68"/>
      <c r="D134" s="60"/>
      <c r="E134" s="54"/>
      <c r="F134" s="63"/>
      <c r="G134" s="54"/>
      <c r="H134" s="63"/>
      <c r="I134" s="63"/>
      <c r="J134" s="63"/>
      <c r="K134" s="54"/>
    </row>
    <row r="135" spans="2:20" ht="15.75" x14ac:dyDescent="0.25">
      <c r="B135" s="67"/>
      <c r="D135" s="47"/>
      <c r="E135" s="29" t="s">
        <v>4</v>
      </c>
      <c r="F135" s="29" t="s">
        <v>63</v>
      </c>
      <c r="G135" s="29" t="s">
        <v>25</v>
      </c>
      <c r="H135" s="63"/>
      <c r="I135" s="63"/>
      <c r="J135" s="63"/>
      <c r="K135" s="54"/>
      <c r="L135" s="48"/>
      <c r="O135" s="48"/>
      <c r="P135" s="47"/>
      <c r="Q135" s="47"/>
      <c r="T135" s="47"/>
    </row>
    <row r="136" spans="2:20" ht="15.75" x14ac:dyDescent="0.25">
      <c r="B136" s="67"/>
      <c r="D136" s="60" t="s">
        <v>31</v>
      </c>
      <c r="E136" s="71">
        <f>E123/$E$129</f>
        <v>1.2378058622657584</v>
      </c>
      <c r="F136" s="71">
        <f t="shared" ref="F136:G136" si="8">F123/$E$129</f>
        <v>1.5035033847656658</v>
      </c>
      <c r="G136" s="71">
        <f t="shared" si="8"/>
        <v>1.2986309915708565</v>
      </c>
      <c r="H136" s="63"/>
      <c r="I136" s="63"/>
      <c r="J136" s="63"/>
      <c r="K136" s="29"/>
      <c r="L136" s="48"/>
      <c r="O136" s="48"/>
      <c r="P136" s="47"/>
      <c r="Q136" s="47"/>
      <c r="T136" s="47"/>
    </row>
  </sheetData>
  <mergeCells count="8">
    <mergeCell ref="D132:I133"/>
    <mergeCell ref="D126:I126"/>
    <mergeCell ref="D119:I120"/>
    <mergeCell ref="D131:H131"/>
    <mergeCell ref="D9:H9"/>
    <mergeCell ref="D10:J10"/>
    <mergeCell ref="D118:H118"/>
    <mergeCell ref="D125:H125"/>
  </mergeCells>
  <pageMargins left="0.75" right="0.75" top="1" bottom="1" header="0.5" footer="0.5"/>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140"/>
  <sheetViews>
    <sheetView showGridLines="0" zoomScale="80" zoomScaleNormal="80" workbookViewId="0">
      <selection activeCell="F274" sqref="F274"/>
    </sheetView>
  </sheetViews>
  <sheetFormatPr defaultColWidth="10" defaultRowHeight="15" x14ac:dyDescent="0.25"/>
  <cols>
    <col min="1" max="1" width="3.25" style="32" customWidth="1"/>
    <col min="2" max="3" width="0.75" style="29" customWidth="1"/>
    <col min="4" max="4" width="9.875" style="29" customWidth="1"/>
    <col min="5" max="5" width="13.875" style="47" customWidth="1"/>
    <col min="6" max="7" width="20.625" style="47" customWidth="1"/>
    <col min="8" max="8" width="20.625" style="102" customWidth="1"/>
    <col min="9" max="10" width="13.875" style="47" customWidth="1"/>
    <col min="11" max="13" width="10.25" style="47" customWidth="1"/>
    <col min="14" max="15" width="10.25" style="48" customWidth="1"/>
    <col min="16" max="17" width="10.25" style="47" customWidth="1"/>
    <col min="18" max="18" width="8" style="48" customWidth="1"/>
    <col min="19" max="252" width="8" style="47" customWidth="1"/>
    <col min="253" max="16384" width="10" style="47"/>
  </cols>
  <sheetData>
    <row r="1" spans="1:249" s="29" customFormat="1" ht="12.75" customHeight="1" x14ac:dyDescent="0.25">
      <c r="A1" s="28"/>
      <c r="D1" s="30"/>
      <c r="E1" s="30"/>
      <c r="F1" s="30"/>
      <c r="G1" s="30"/>
      <c r="H1" s="104"/>
      <c r="I1" s="30"/>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row>
    <row r="2" spans="1:249" s="34" customFormat="1" ht="1.5" customHeight="1" x14ac:dyDescent="0.25">
      <c r="A2" s="28"/>
      <c r="B2" s="33"/>
      <c r="C2" s="33"/>
      <c r="D2" s="33"/>
      <c r="E2" s="33"/>
      <c r="F2" s="33"/>
      <c r="G2" s="33"/>
      <c r="H2" s="106"/>
      <c r="I2" s="33"/>
      <c r="J2" s="33"/>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row>
    <row r="3" spans="1:249" s="29" customFormat="1" ht="0.75" customHeight="1" x14ac:dyDescent="0.25">
      <c r="A3" s="28"/>
      <c r="B3" s="35"/>
      <c r="C3" s="35"/>
      <c r="D3" s="35"/>
      <c r="E3" s="35"/>
      <c r="F3" s="35"/>
      <c r="G3" s="35"/>
      <c r="H3" s="107"/>
      <c r="I3" s="35"/>
      <c r="J3" s="35"/>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row>
    <row r="4" spans="1:249" s="40" customFormat="1" ht="21" x14ac:dyDescent="0.25">
      <c r="A4" s="36"/>
      <c r="B4" s="37" t="s">
        <v>59</v>
      </c>
      <c r="C4" s="37"/>
      <c r="D4" s="38"/>
      <c r="E4" s="38"/>
      <c r="F4" s="38"/>
      <c r="G4" s="38"/>
      <c r="H4" s="108"/>
      <c r="I4" s="38"/>
      <c r="J4" s="38"/>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row>
    <row r="5" spans="1:249" s="29" customFormat="1" ht="0.75" customHeight="1" x14ac:dyDescent="0.25">
      <c r="A5" s="32"/>
      <c r="B5" s="41"/>
      <c r="C5" s="41"/>
      <c r="D5" s="35"/>
      <c r="E5" s="35"/>
      <c r="F5" s="35"/>
      <c r="G5" s="35"/>
      <c r="H5" s="107"/>
      <c r="I5" s="35"/>
      <c r="J5" s="35"/>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row>
    <row r="6" spans="1:249" s="34" customFormat="1" ht="1.5" customHeight="1" x14ac:dyDescent="0.25">
      <c r="A6" s="32"/>
      <c r="B6" s="42"/>
      <c r="C6" s="42"/>
      <c r="D6" s="33"/>
      <c r="E6" s="33"/>
      <c r="F6" s="33"/>
      <c r="G6" s="33"/>
      <c r="H6" s="106"/>
      <c r="I6" s="33"/>
      <c r="J6" s="33"/>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row>
    <row r="7" spans="1:249" s="29" customFormat="1" ht="12.75" customHeight="1" x14ac:dyDescent="0.25">
      <c r="A7" s="32"/>
      <c r="B7" s="43" t="s">
        <v>12</v>
      </c>
      <c r="C7" s="43"/>
      <c r="D7" s="35"/>
      <c r="E7" s="35"/>
      <c r="F7" s="35"/>
      <c r="G7" s="35"/>
      <c r="H7" s="107"/>
      <c r="I7" s="35"/>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row>
    <row r="8" spans="1:249" x14ac:dyDescent="0.25">
      <c r="C8" s="44"/>
      <c r="D8" s="45"/>
      <c r="E8" s="46"/>
    </row>
    <row r="9" spans="1:249" ht="15.75" x14ac:dyDescent="0.25">
      <c r="B9" s="67"/>
      <c r="D9" s="125" t="s">
        <v>41</v>
      </c>
      <c r="E9" s="125"/>
      <c r="F9" s="125"/>
      <c r="G9" s="125"/>
      <c r="H9" s="109"/>
      <c r="I9" s="100"/>
      <c r="J9" s="53"/>
      <c r="M9" s="48"/>
      <c r="N9" s="47"/>
      <c r="O9" s="47"/>
      <c r="R9" s="47"/>
    </row>
    <row r="10" spans="1:249" ht="16.5" customHeight="1" x14ac:dyDescent="0.25">
      <c r="B10" s="67"/>
      <c r="D10" s="126" t="s">
        <v>38</v>
      </c>
      <c r="E10" s="126"/>
      <c r="F10" s="126"/>
      <c r="G10" s="126"/>
      <c r="H10" s="126"/>
      <c r="I10" s="98"/>
      <c r="J10" s="48"/>
      <c r="M10" s="48"/>
      <c r="N10" s="47"/>
      <c r="O10" s="47"/>
      <c r="R10" s="47"/>
    </row>
    <row r="11" spans="1:249" s="29" customFormat="1" x14ac:dyDescent="0.25">
      <c r="B11" s="68"/>
      <c r="D11" s="127"/>
      <c r="E11" s="127"/>
      <c r="F11" s="127"/>
      <c r="G11" s="127"/>
      <c r="H11" s="127"/>
      <c r="I11" s="99"/>
    </row>
    <row r="12" spans="1:249" s="29" customFormat="1" x14ac:dyDescent="0.25">
      <c r="B12" s="68"/>
      <c r="D12" s="98"/>
      <c r="E12" s="98"/>
      <c r="F12" s="98"/>
      <c r="G12" s="98"/>
      <c r="H12" s="110"/>
      <c r="I12" s="99"/>
    </row>
    <row r="13" spans="1:249" s="29" customFormat="1" x14ac:dyDescent="0.25">
      <c r="B13" s="68"/>
      <c r="D13" s="78"/>
      <c r="E13" s="78"/>
      <c r="F13" s="115" t="s">
        <v>6</v>
      </c>
      <c r="G13" s="115" t="s">
        <v>7</v>
      </c>
      <c r="H13" s="111" t="s">
        <v>10</v>
      </c>
      <c r="I13" s="105"/>
    </row>
    <row r="14" spans="1:249" s="29" customFormat="1" x14ac:dyDescent="0.25">
      <c r="B14" s="68"/>
      <c r="D14" s="128" t="s">
        <v>32</v>
      </c>
      <c r="E14" s="129"/>
      <c r="F14" s="116">
        <v>234502</v>
      </c>
      <c r="G14" s="115">
        <v>3</v>
      </c>
      <c r="H14" s="112"/>
      <c r="I14" s="99"/>
    </row>
    <row r="15" spans="1:249" s="29" customFormat="1" x14ac:dyDescent="0.25">
      <c r="B15" s="68"/>
      <c r="D15" s="128" t="s">
        <v>33</v>
      </c>
      <c r="E15" s="129"/>
      <c r="F15" s="119">
        <v>14352</v>
      </c>
      <c r="G15" s="117">
        <v>1</v>
      </c>
      <c r="H15" s="112"/>
      <c r="I15" s="99"/>
    </row>
    <row r="16" spans="1:249" s="29" customFormat="1" x14ac:dyDescent="0.25">
      <c r="B16" s="68"/>
      <c r="D16" s="128" t="s">
        <v>34</v>
      </c>
      <c r="E16" s="129"/>
      <c r="F16" s="116">
        <v>324525</v>
      </c>
      <c r="G16" s="115">
        <v>5</v>
      </c>
      <c r="H16" s="112"/>
      <c r="I16" s="99"/>
    </row>
    <row r="17" spans="1:18" s="29" customFormat="1" ht="15" customHeight="1" x14ac:dyDescent="0.25">
      <c r="B17" s="68"/>
      <c r="D17" s="128" t="s">
        <v>35</v>
      </c>
      <c r="E17" s="129"/>
      <c r="F17" s="120">
        <v>23452</v>
      </c>
      <c r="G17" s="115">
        <v>7</v>
      </c>
      <c r="H17" s="112"/>
      <c r="I17" s="99"/>
    </row>
    <row r="18" spans="1:18" ht="15.75" x14ac:dyDescent="0.25">
      <c r="B18" s="67"/>
      <c r="D18" s="128" t="s">
        <v>36</v>
      </c>
      <c r="E18" s="129"/>
      <c r="F18" s="120">
        <v>567857</v>
      </c>
      <c r="G18" s="115">
        <v>2</v>
      </c>
      <c r="H18" s="112"/>
      <c r="I18" s="99"/>
      <c r="K18" s="48"/>
      <c r="M18" s="29"/>
      <c r="N18" s="29"/>
      <c r="O18" s="29"/>
      <c r="P18" s="29"/>
      <c r="Q18" s="29"/>
      <c r="R18" s="47"/>
    </row>
    <row r="19" spans="1:18" ht="15.75" x14ac:dyDescent="0.25">
      <c r="B19" s="67"/>
      <c r="D19" s="79"/>
      <c r="E19" s="79"/>
      <c r="F19" s="80"/>
      <c r="G19" s="80"/>
      <c r="H19" s="113"/>
      <c r="I19" s="29"/>
      <c r="J19" s="48"/>
      <c r="M19" s="48"/>
      <c r="N19" s="47"/>
      <c r="O19" s="47"/>
      <c r="R19" s="47"/>
    </row>
    <row r="20" spans="1:18" s="29" customFormat="1" ht="15.75" x14ac:dyDescent="0.25">
      <c r="B20" s="67"/>
      <c r="D20" s="101"/>
      <c r="E20" s="54"/>
      <c r="F20" s="63"/>
      <c r="G20" s="63"/>
      <c r="H20" s="114"/>
      <c r="I20" s="63"/>
    </row>
    <row r="21" spans="1:18" s="29" customFormat="1" ht="15" customHeight="1" x14ac:dyDescent="0.25">
      <c r="A21" s="32"/>
      <c r="B21" s="67"/>
      <c r="D21" s="125" t="s">
        <v>42</v>
      </c>
      <c r="E21" s="125"/>
      <c r="F21" s="125"/>
      <c r="G21" s="125"/>
      <c r="H21" s="109"/>
      <c r="I21" s="100"/>
      <c r="J21" s="53"/>
    </row>
    <row r="22" spans="1:18" ht="15.75" customHeight="1" x14ac:dyDescent="0.25">
      <c r="B22" s="67"/>
      <c r="D22" s="126" t="s">
        <v>58</v>
      </c>
      <c r="E22" s="126"/>
      <c r="F22" s="126"/>
      <c r="G22" s="126"/>
      <c r="H22" s="126"/>
      <c r="I22" s="126"/>
      <c r="J22" s="126"/>
      <c r="M22" s="48"/>
      <c r="N22" s="47"/>
      <c r="O22" s="47"/>
      <c r="R22" s="47"/>
    </row>
    <row r="23" spans="1:18" x14ac:dyDescent="0.25">
      <c r="A23" s="29"/>
      <c r="B23" s="68"/>
      <c r="D23" s="127"/>
      <c r="E23" s="127"/>
      <c r="F23" s="127"/>
      <c r="G23" s="127"/>
      <c r="H23" s="127"/>
      <c r="I23" s="127"/>
      <c r="J23" s="127"/>
      <c r="M23" s="48"/>
      <c r="N23" s="47"/>
      <c r="O23" s="47"/>
      <c r="R23" s="47"/>
    </row>
    <row r="24" spans="1:18" x14ac:dyDescent="0.25">
      <c r="A24" s="29"/>
      <c r="B24" s="68"/>
      <c r="D24" s="127"/>
      <c r="E24" s="127"/>
      <c r="F24" s="127"/>
      <c r="G24" s="127"/>
      <c r="H24" s="127"/>
      <c r="I24" s="127"/>
      <c r="J24" s="127"/>
      <c r="M24" s="48"/>
      <c r="N24" s="47"/>
      <c r="O24" s="47"/>
      <c r="R24" s="47"/>
    </row>
    <row r="25" spans="1:18" x14ac:dyDescent="0.25">
      <c r="A25" s="29"/>
      <c r="B25" s="68"/>
      <c r="D25" s="127"/>
      <c r="E25" s="127"/>
      <c r="F25" s="127"/>
      <c r="G25" s="127"/>
      <c r="H25" s="127"/>
      <c r="I25" s="127"/>
      <c r="J25" s="127"/>
      <c r="M25" s="48"/>
      <c r="N25" s="47"/>
      <c r="O25" s="47"/>
      <c r="R25" s="47"/>
    </row>
    <row r="26" spans="1:18" x14ac:dyDescent="0.25">
      <c r="A26" s="29"/>
      <c r="B26" s="68"/>
      <c r="D26" s="98"/>
      <c r="E26" s="98"/>
      <c r="F26" s="98"/>
      <c r="G26" s="98"/>
      <c r="H26" s="103"/>
      <c r="I26" s="98"/>
      <c r="J26" s="98"/>
      <c r="M26" s="48"/>
      <c r="N26" s="47"/>
      <c r="O26" s="47"/>
      <c r="R26" s="47"/>
    </row>
    <row r="27" spans="1:18" x14ac:dyDescent="0.25">
      <c r="A27" s="29"/>
      <c r="B27" s="68"/>
      <c r="D27" s="78"/>
      <c r="E27" s="78"/>
      <c r="F27" s="115" t="s">
        <v>6</v>
      </c>
      <c r="G27" s="115" t="s">
        <v>7</v>
      </c>
      <c r="H27" s="111" t="s">
        <v>10</v>
      </c>
      <c r="I27" s="105"/>
      <c r="J27" s="98"/>
      <c r="M27" s="48"/>
      <c r="N27" s="47"/>
      <c r="O27" s="47"/>
      <c r="R27" s="47"/>
    </row>
    <row r="28" spans="1:18" x14ac:dyDescent="0.25">
      <c r="A28" s="29"/>
      <c r="B28" s="68"/>
      <c r="D28" s="128" t="s">
        <v>37</v>
      </c>
      <c r="E28" s="129"/>
      <c r="F28" s="116">
        <v>400000</v>
      </c>
      <c r="G28" s="115">
        <v>2</v>
      </c>
      <c r="H28" s="112"/>
      <c r="J28" s="98"/>
      <c r="M28" s="48"/>
      <c r="N28" s="47"/>
      <c r="O28" s="47"/>
      <c r="R28" s="47"/>
    </row>
    <row r="29" spans="1:18" ht="15.75" x14ac:dyDescent="0.25">
      <c r="B29" s="67"/>
      <c r="D29" s="81"/>
      <c r="E29" s="81"/>
      <c r="F29" s="29"/>
      <c r="G29" s="29"/>
      <c r="H29" s="113"/>
      <c r="I29" s="29"/>
      <c r="J29" s="48"/>
      <c r="M29" s="48"/>
      <c r="N29" s="47"/>
      <c r="O29" s="47"/>
      <c r="R29" s="47"/>
    </row>
    <row r="30" spans="1:18" s="29" customFormat="1" ht="15" customHeight="1" x14ac:dyDescent="0.25">
      <c r="B30" s="68"/>
      <c r="D30" s="101"/>
      <c r="E30" s="54"/>
      <c r="F30" s="63"/>
      <c r="G30" s="63"/>
      <c r="H30" s="114"/>
      <c r="I30" s="63"/>
    </row>
    <row r="31" spans="1:18" ht="15.75" x14ac:dyDescent="0.25">
      <c r="B31" s="67"/>
      <c r="D31" s="100" t="s">
        <v>53</v>
      </c>
      <c r="E31" s="100"/>
      <c r="F31" s="100"/>
      <c r="G31" s="100"/>
      <c r="H31" s="109"/>
      <c r="I31" s="100"/>
      <c r="J31" s="53"/>
      <c r="M31" s="48"/>
      <c r="N31" s="47"/>
      <c r="O31" s="47"/>
      <c r="R31" s="47"/>
    </row>
    <row r="32" spans="1:18" ht="15.75" customHeight="1" x14ac:dyDescent="0.25">
      <c r="B32" s="67"/>
      <c r="D32" s="126" t="s">
        <v>40</v>
      </c>
      <c r="E32" s="126"/>
      <c r="F32" s="126"/>
      <c r="G32" s="126"/>
      <c r="H32" s="126"/>
      <c r="I32" s="98"/>
      <c r="J32" s="48"/>
      <c r="M32" s="48"/>
      <c r="N32" s="47"/>
      <c r="O32" s="47"/>
      <c r="R32" s="47"/>
    </row>
    <row r="33" spans="2:18" ht="15.75" customHeight="1" x14ac:dyDescent="0.25">
      <c r="B33" s="67"/>
      <c r="D33" s="98"/>
      <c r="E33" s="98"/>
      <c r="F33" s="98"/>
      <c r="G33" s="98"/>
      <c r="H33" s="103"/>
      <c r="I33" s="98"/>
      <c r="J33" s="48"/>
      <c r="M33" s="48"/>
      <c r="N33" s="47"/>
      <c r="O33" s="47"/>
      <c r="R33" s="47"/>
    </row>
    <row r="34" spans="2:18" s="29" customFormat="1" ht="15" customHeight="1" x14ac:dyDescent="0.25">
      <c r="B34" s="68"/>
      <c r="D34" s="130" t="s">
        <v>3</v>
      </c>
      <c r="E34" s="130"/>
      <c r="F34" s="131" t="s">
        <v>39</v>
      </c>
      <c r="G34" s="63"/>
      <c r="H34" s="114"/>
      <c r="I34" s="63"/>
    </row>
    <row r="35" spans="2:18" ht="15.75" x14ac:dyDescent="0.25">
      <c r="B35" s="67"/>
      <c r="D35" s="130"/>
      <c r="E35" s="130"/>
      <c r="F35" s="132"/>
      <c r="G35" s="63"/>
      <c r="H35" s="114"/>
      <c r="I35" s="63"/>
      <c r="J35" s="48"/>
      <c r="M35" s="48"/>
      <c r="N35" s="47"/>
      <c r="O35" s="47"/>
      <c r="R35" s="47"/>
    </row>
    <row r="36" spans="2:18" ht="15.75" x14ac:dyDescent="0.25">
      <c r="B36" s="67"/>
      <c r="D36" s="130">
        <v>43712</v>
      </c>
      <c r="E36" s="130"/>
      <c r="F36" s="83"/>
      <c r="G36" s="63"/>
      <c r="H36" s="114"/>
      <c r="I36" s="63"/>
      <c r="J36" s="48"/>
      <c r="M36" s="48"/>
      <c r="N36" s="47"/>
      <c r="O36" s="47"/>
      <c r="R36" s="47"/>
    </row>
    <row r="37" spans="2:18" s="29" customFormat="1" ht="15.75" x14ac:dyDescent="0.25">
      <c r="B37" s="67"/>
      <c r="D37" s="130">
        <v>43713</v>
      </c>
      <c r="E37" s="130"/>
      <c r="F37" s="93"/>
      <c r="G37" s="63"/>
      <c r="H37" s="114"/>
      <c r="I37" s="63"/>
    </row>
    <row r="38" spans="2:18" s="29" customFormat="1" ht="15.75" x14ac:dyDescent="0.25">
      <c r="B38" s="67"/>
      <c r="D38" s="130">
        <v>43714</v>
      </c>
      <c r="E38" s="130"/>
      <c r="F38" s="93"/>
      <c r="G38" s="63"/>
      <c r="H38" s="114"/>
      <c r="I38" s="63"/>
    </row>
    <row r="39" spans="2:18" s="29" customFormat="1" ht="15.75" x14ac:dyDescent="0.25">
      <c r="B39" s="67"/>
      <c r="D39" s="130">
        <v>43717</v>
      </c>
      <c r="E39" s="130"/>
      <c r="F39" s="93"/>
      <c r="G39" s="63"/>
      <c r="H39" s="114"/>
      <c r="I39" s="63"/>
    </row>
    <row r="40" spans="2:18" s="29" customFormat="1" ht="15.75" x14ac:dyDescent="0.25">
      <c r="B40" s="67"/>
      <c r="D40" s="130">
        <v>43718</v>
      </c>
      <c r="E40" s="130"/>
      <c r="F40" s="93"/>
      <c r="G40" s="63"/>
      <c r="H40" s="114"/>
      <c r="I40" s="63"/>
    </row>
    <row r="41" spans="2:18" s="29" customFormat="1" ht="15.75" x14ac:dyDescent="0.25">
      <c r="B41" s="67"/>
      <c r="D41" s="130">
        <v>43719</v>
      </c>
      <c r="E41" s="130"/>
      <c r="F41" s="93"/>
      <c r="G41" s="63"/>
      <c r="H41" s="114"/>
      <c r="I41" s="63"/>
    </row>
    <row r="42" spans="2:18" s="29" customFormat="1" ht="15.75" x14ac:dyDescent="0.25">
      <c r="B42" s="67"/>
      <c r="D42" s="130">
        <v>43720</v>
      </c>
      <c r="E42" s="130"/>
      <c r="F42" s="93"/>
      <c r="G42" s="63"/>
      <c r="H42" s="114"/>
      <c r="I42" s="63"/>
    </row>
    <row r="43" spans="2:18" s="29" customFormat="1" ht="15.75" x14ac:dyDescent="0.25">
      <c r="B43" s="67"/>
      <c r="D43" s="130">
        <v>43721</v>
      </c>
      <c r="E43" s="130"/>
      <c r="F43" s="93"/>
      <c r="G43" s="63"/>
      <c r="H43" s="114"/>
      <c r="I43" s="63"/>
    </row>
    <row r="44" spans="2:18" s="29" customFormat="1" ht="15.75" x14ac:dyDescent="0.25">
      <c r="B44" s="67"/>
      <c r="D44" s="130">
        <v>43724</v>
      </c>
      <c r="E44" s="130"/>
      <c r="F44" s="93"/>
      <c r="G44" s="63"/>
      <c r="H44" s="114"/>
      <c r="I44" s="63"/>
    </row>
    <row r="45" spans="2:18" s="29" customFormat="1" ht="15.75" x14ac:dyDescent="0.25">
      <c r="B45" s="67"/>
      <c r="D45" s="130">
        <v>43725</v>
      </c>
      <c r="E45" s="130"/>
      <c r="F45" s="93"/>
      <c r="G45" s="63"/>
      <c r="H45" s="114"/>
      <c r="I45" s="63"/>
    </row>
    <row r="46" spans="2:18" s="29" customFormat="1" ht="15.75" x14ac:dyDescent="0.25">
      <c r="B46" s="67"/>
      <c r="D46" s="130">
        <v>43726</v>
      </c>
      <c r="E46" s="130"/>
      <c r="F46" s="93"/>
      <c r="G46" s="63"/>
      <c r="H46" s="114"/>
      <c r="I46" s="63"/>
    </row>
    <row r="47" spans="2:18" s="29" customFormat="1" ht="15.75" x14ac:dyDescent="0.25">
      <c r="B47" s="67"/>
      <c r="D47" s="130">
        <v>43727</v>
      </c>
      <c r="E47" s="130"/>
      <c r="F47" s="93"/>
      <c r="G47" s="63"/>
      <c r="H47" s="114"/>
      <c r="I47" s="63"/>
    </row>
    <row r="48" spans="2:18" s="29" customFormat="1" ht="15.75" x14ac:dyDescent="0.25">
      <c r="B48" s="67"/>
      <c r="D48" s="130">
        <v>43728</v>
      </c>
      <c r="E48" s="130"/>
      <c r="F48" s="93"/>
      <c r="G48" s="63"/>
      <c r="H48" s="114"/>
      <c r="I48" s="63"/>
    </row>
    <row r="49" spans="2:9" s="29" customFormat="1" ht="15.75" x14ac:dyDescent="0.25">
      <c r="B49" s="67"/>
      <c r="D49" s="130">
        <v>43731</v>
      </c>
      <c r="E49" s="130"/>
      <c r="F49" s="93"/>
      <c r="G49" s="63"/>
      <c r="H49" s="114"/>
      <c r="I49" s="63"/>
    </row>
    <row r="50" spans="2:9" s="29" customFormat="1" ht="15.75" x14ac:dyDescent="0.25">
      <c r="B50" s="67"/>
      <c r="D50" s="130">
        <v>43732</v>
      </c>
      <c r="E50" s="130"/>
      <c r="F50" s="93"/>
      <c r="G50" s="63"/>
      <c r="H50" s="114"/>
      <c r="I50" s="63"/>
    </row>
    <row r="51" spans="2:9" s="29" customFormat="1" ht="15.75" x14ac:dyDescent="0.25">
      <c r="B51" s="67"/>
      <c r="D51" s="130">
        <v>43733</v>
      </c>
      <c r="E51" s="130"/>
      <c r="F51" s="93"/>
      <c r="G51" s="63"/>
      <c r="H51" s="114"/>
      <c r="I51" s="63"/>
    </row>
    <row r="52" spans="2:9" s="29" customFormat="1" ht="15.75" x14ac:dyDescent="0.25">
      <c r="B52" s="67"/>
      <c r="D52" s="130">
        <v>43734</v>
      </c>
      <c r="E52" s="130"/>
      <c r="F52" s="93"/>
      <c r="G52" s="63"/>
      <c r="H52" s="114"/>
      <c r="I52" s="63"/>
    </row>
    <row r="53" spans="2:9" s="29" customFormat="1" ht="15.75" x14ac:dyDescent="0.25">
      <c r="B53" s="67"/>
      <c r="D53" s="130">
        <v>43735</v>
      </c>
      <c r="E53" s="130"/>
      <c r="F53" s="93"/>
      <c r="G53" s="63"/>
      <c r="H53" s="114"/>
      <c r="I53" s="63"/>
    </row>
    <row r="54" spans="2:9" s="29" customFormat="1" ht="15.75" x14ac:dyDescent="0.25">
      <c r="B54" s="67"/>
      <c r="D54" s="130">
        <v>43738</v>
      </c>
      <c r="E54" s="130"/>
      <c r="F54" s="93"/>
      <c r="G54" s="63"/>
      <c r="H54" s="114"/>
      <c r="I54" s="63"/>
    </row>
    <row r="55" spans="2:9" s="29" customFormat="1" ht="15.75" x14ac:dyDescent="0.25">
      <c r="B55" s="67"/>
      <c r="D55" s="130">
        <v>43739</v>
      </c>
      <c r="E55" s="130"/>
      <c r="F55" s="93"/>
      <c r="G55" s="63"/>
      <c r="H55" s="114"/>
      <c r="I55" s="63"/>
    </row>
    <row r="56" spans="2:9" s="29" customFormat="1" ht="15.75" x14ac:dyDescent="0.25">
      <c r="B56" s="67"/>
      <c r="D56" s="130">
        <v>43740</v>
      </c>
      <c r="E56" s="130"/>
      <c r="F56" s="93"/>
      <c r="G56" s="63"/>
      <c r="H56" s="114"/>
      <c r="I56" s="63"/>
    </row>
    <row r="57" spans="2:9" s="29" customFormat="1" ht="15.75" x14ac:dyDescent="0.25">
      <c r="B57" s="67"/>
      <c r="D57" s="130">
        <v>43741</v>
      </c>
      <c r="E57" s="130"/>
      <c r="F57" s="93"/>
      <c r="G57" s="63"/>
      <c r="H57" s="114"/>
      <c r="I57" s="63"/>
    </row>
    <row r="58" spans="2:9" s="29" customFormat="1" ht="15.75" x14ac:dyDescent="0.25">
      <c r="B58" s="67"/>
      <c r="D58" s="130">
        <v>43742</v>
      </c>
      <c r="E58" s="130"/>
      <c r="F58" s="93"/>
      <c r="G58" s="63"/>
      <c r="H58" s="114"/>
      <c r="I58" s="63"/>
    </row>
    <row r="59" spans="2:9" s="29" customFormat="1" ht="15.75" x14ac:dyDescent="0.25">
      <c r="B59" s="67"/>
      <c r="D59" s="130">
        <v>43745</v>
      </c>
      <c r="E59" s="130"/>
      <c r="F59" s="93"/>
      <c r="G59" s="63"/>
      <c r="H59" s="114"/>
      <c r="I59" s="63"/>
    </row>
    <row r="60" spans="2:9" s="29" customFormat="1" ht="15.75" x14ac:dyDescent="0.25">
      <c r="B60" s="67"/>
      <c r="D60" s="130">
        <v>43746</v>
      </c>
      <c r="E60" s="130"/>
      <c r="F60" s="93"/>
      <c r="G60" s="63"/>
      <c r="H60" s="114"/>
      <c r="I60" s="63"/>
    </row>
    <row r="61" spans="2:9" s="29" customFormat="1" ht="15.75" x14ac:dyDescent="0.25">
      <c r="B61" s="67"/>
      <c r="D61" s="130">
        <v>43747</v>
      </c>
      <c r="E61" s="130"/>
      <c r="F61" s="93"/>
      <c r="G61" s="63"/>
      <c r="H61" s="114"/>
      <c r="I61" s="63"/>
    </row>
    <row r="62" spans="2:9" s="29" customFormat="1" ht="15.75" x14ac:dyDescent="0.25">
      <c r="B62" s="67"/>
      <c r="D62" s="130">
        <v>43748</v>
      </c>
      <c r="E62" s="130"/>
      <c r="F62" s="93"/>
      <c r="G62" s="63"/>
      <c r="H62" s="114"/>
      <c r="I62" s="63"/>
    </row>
    <row r="63" spans="2:9" s="29" customFormat="1" ht="15.75" x14ac:dyDescent="0.25">
      <c r="B63" s="67"/>
      <c r="D63" s="130">
        <v>43749</v>
      </c>
      <c r="E63" s="130"/>
      <c r="F63" s="93"/>
      <c r="G63" s="63"/>
      <c r="H63" s="114"/>
      <c r="I63" s="63"/>
    </row>
    <row r="64" spans="2:9" s="29" customFormat="1" ht="15.75" x14ac:dyDescent="0.25">
      <c r="B64" s="67"/>
      <c r="D64" s="130">
        <v>43752</v>
      </c>
      <c r="E64" s="130"/>
      <c r="F64" s="93"/>
      <c r="G64" s="63"/>
      <c r="H64" s="114"/>
      <c r="I64" s="63"/>
    </row>
    <row r="65" spans="2:9" s="29" customFormat="1" ht="15.75" x14ac:dyDescent="0.25">
      <c r="B65" s="67"/>
      <c r="D65" s="130">
        <v>43753</v>
      </c>
      <c r="E65" s="130"/>
      <c r="F65" s="93"/>
      <c r="G65" s="63"/>
      <c r="H65" s="114"/>
      <c r="I65" s="63"/>
    </row>
    <row r="66" spans="2:9" s="29" customFormat="1" ht="15.75" x14ac:dyDescent="0.25">
      <c r="B66" s="67"/>
      <c r="D66" s="130">
        <v>43754</v>
      </c>
      <c r="E66" s="130"/>
      <c r="F66" s="93"/>
      <c r="G66" s="63"/>
      <c r="H66" s="114"/>
      <c r="I66" s="63"/>
    </row>
    <row r="67" spans="2:9" s="29" customFormat="1" ht="15.75" x14ac:dyDescent="0.25">
      <c r="B67" s="67"/>
      <c r="D67" s="130">
        <v>43755</v>
      </c>
      <c r="E67" s="130"/>
      <c r="F67" s="93"/>
      <c r="G67" s="63"/>
      <c r="H67" s="114"/>
      <c r="I67" s="63"/>
    </row>
    <row r="68" spans="2:9" s="29" customFormat="1" ht="15.75" x14ac:dyDescent="0.25">
      <c r="B68" s="67"/>
      <c r="D68" s="130">
        <v>43756</v>
      </c>
      <c r="E68" s="130"/>
      <c r="F68" s="93"/>
      <c r="G68" s="63"/>
      <c r="H68" s="114"/>
      <c r="I68" s="63"/>
    </row>
    <row r="69" spans="2:9" s="29" customFormat="1" ht="15.75" x14ac:dyDescent="0.25">
      <c r="B69" s="67"/>
      <c r="D69" s="130">
        <v>43759</v>
      </c>
      <c r="E69" s="130"/>
      <c r="F69" s="93"/>
      <c r="G69" s="63"/>
      <c r="H69" s="114"/>
      <c r="I69" s="63"/>
    </row>
    <row r="70" spans="2:9" s="29" customFormat="1" ht="15.75" x14ac:dyDescent="0.25">
      <c r="B70" s="67"/>
      <c r="D70" s="130">
        <v>43760</v>
      </c>
      <c r="E70" s="130"/>
      <c r="F70" s="93"/>
      <c r="G70" s="63"/>
      <c r="H70" s="114"/>
      <c r="I70" s="63"/>
    </row>
    <row r="71" spans="2:9" s="29" customFormat="1" ht="15.75" x14ac:dyDescent="0.25">
      <c r="B71" s="67"/>
      <c r="D71" s="130">
        <v>43761</v>
      </c>
      <c r="E71" s="130"/>
      <c r="F71" s="93"/>
      <c r="G71" s="63"/>
      <c r="H71" s="114"/>
      <c r="I71" s="63"/>
    </row>
    <row r="72" spans="2:9" s="29" customFormat="1" ht="15.75" x14ac:dyDescent="0.25">
      <c r="B72" s="67"/>
      <c r="D72" s="130">
        <v>43762</v>
      </c>
      <c r="E72" s="130"/>
      <c r="F72" s="93"/>
      <c r="G72" s="63"/>
      <c r="H72" s="114"/>
      <c r="I72" s="63"/>
    </row>
    <row r="73" spans="2:9" s="29" customFormat="1" ht="15.75" x14ac:dyDescent="0.25">
      <c r="B73" s="67"/>
      <c r="D73" s="130">
        <v>43763</v>
      </c>
      <c r="E73" s="130"/>
      <c r="F73" s="93"/>
      <c r="G73" s="63"/>
      <c r="H73" s="114"/>
      <c r="I73" s="63"/>
    </row>
    <row r="74" spans="2:9" s="29" customFormat="1" ht="15.75" x14ac:dyDescent="0.25">
      <c r="B74" s="67"/>
      <c r="D74" s="130">
        <v>43766</v>
      </c>
      <c r="E74" s="130"/>
      <c r="F74" s="93"/>
      <c r="G74" s="63"/>
      <c r="H74" s="114"/>
      <c r="I74" s="63"/>
    </row>
    <row r="75" spans="2:9" s="29" customFormat="1" ht="15.75" x14ac:dyDescent="0.25">
      <c r="B75" s="67"/>
      <c r="D75" s="130">
        <v>43767</v>
      </c>
      <c r="E75" s="130"/>
      <c r="F75" s="93"/>
      <c r="G75" s="63"/>
      <c r="H75" s="114"/>
      <c r="I75" s="63"/>
    </row>
    <row r="76" spans="2:9" s="29" customFormat="1" ht="15.75" x14ac:dyDescent="0.25">
      <c r="B76" s="67"/>
      <c r="D76" s="130">
        <v>43768</v>
      </c>
      <c r="E76" s="130"/>
      <c r="F76" s="93"/>
      <c r="G76" s="63"/>
      <c r="H76" s="114"/>
      <c r="I76" s="63"/>
    </row>
    <row r="77" spans="2:9" s="29" customFormat="1" ht="15.75" x14ac:dyDescent="0.25">
      <c r="B77" s="67"/>
      <c r="D77" s="130">
        <v>43769</v>
      </c>
      <c r="E77" s="130"/>
      <c r="F77" s="93"/>
      <c r="G77" s="63"/>
      <c r="H77" s="114"/>
      <c r="I77" s="63"/>
    </row>
    <row r="78" spans="2:9" s="29" customFormat="1" ht="15.75" x14ac:dyDescent="0.25">
      <c r="B78" s="67"/>
      <c r="D78" s="130">
        <v>43770</v>
      </c>
      <c r="E78" s="130"/>
      <c r="F78" s="93"/>
      <c r="G78" s="63"/>
      <c r="H78" s="114"/>
      <c r="I78" s="63"/>
    </row>
    <row r="79" spans="2:9" s="29" customFormat="1" ht="15.75" x14ac:dyDescent="0.25">
      <c r="B79" s="67"/>
      <c r="D79" s="130">
        <v>43773</v>
      </c>
      <c r="E79" s="130"/>
      <c r="F79" s="93"/>
      <c r="G79" s="63"/>
      <c r="H79" s="114"/>
      <c r="I79" s="63"/>
    </row>
    <row r="80" spans="2:9" s="29" customFormat="1" ht="15.75" x14ac:dyDescent="0.25">
      <c r="B80" s="67"/>
      <c r="D80" s="130">
        <v>43774</v>
      </c>
      <c r="E80" s="130"/>
      <c r="F80" s="93"/>
      <c r="G80" s="63"/>
      <c r="H80" s="114"/>
      <c r="I80" s="63"/>
    </row>
    <row r="81" spans="2:9" s="29" customFormat="1" ht="15.75" x14ac:dyDescent="0.25">
      <c r="B81" s="67"/>
      <c r="D81" s="130">
        <v>43775</v>
      </c>
      <c r="E81" s="130"/>
      <c r="F81" s="93"/>
      <c r="G81" s="63"/>
      <c r="H81" s="114"/>
      <c r="I81" s="63"/>
    </row>
    <row r="82" spans="2:9" s="29" customFormat="1" ht="15.75" x14ac:dyDescent="0.25">
      <c r="B82" s="67"/>
      <c r="D82" s="130">
        <v>43776</v>
      </c>
      <c r="E82" s="130"/>
      <c r="F82" s="93"/>
      <c r="G82" s="63"/>
      <c r="H82" s="114"/>
      <c r="I82" s="63"/>
    </row>
    <row r="83" spans="2:9" s="29" customFormat="1" ht="15.75" x14ac:dyDescent="0.25">
      <c r="B83" s="67"/>
      <c r="D83" s="130">
        <v>43777</v>
      </c>
      <c r="E83" s="130"/>
      <c r="F83" s="93"/>
      <c r="G83" s="63"/>
      <c r="H83" s="114"/>
      <c r="I83" s="63"/>
    </row>
    <row r="84" spans="2:9" s="29" customFormat="1" ht="15.75" x14ac:dyDescent="0.25">
      <c r="B84" s="67"/>
      <c r="D84" s="130">
        <v>43780</v>
      </c>
      <c r="E84" s="130"/>
      <c r="F84" s="93"/>
      <c r="G84" s="63"/>
      <c r="H84" s="114"/>
      <c r="I84" s="63"/>
    </row>
    <row r="85" spans="2:9" s="29" customFormat="1" ht="15.75" x14ac:dyDescent="0.25">
      <c r="B85" s="67"/>
      <c r="D85" s="130">
        <v>43781</v>
      </c>
      <c r="E85" s="130"/>
      <c r="F85" s="93"/>
      <c r="G85" s="63"/>
      <c r="H85" s="114"/>
      <c r="I85" s="63"/>
    </row>
    <row r="86" spans="2:9" s="29" customFormat="1" ht="15.75" x14ac:dyDescent="0.25">
      <c r="B86" s="67"/>
      <c r="D86" s="130">
        <v>43782</v>
      </c>
      <c r="E86" s="130"/>
      <c r="F86" s="93"/>
      <c r="G86" s="63"/>
      <c r="H86" s="114"/>
      <c r="I86" s="63"/>
    </row>
    <row r="87" spans="2:9" s="29" customFormat="1" ht="15.75" x14ac:dyDescent="0.25">
      <c r="B87" s="67"/>
      <c r="D87" s="130">
        <v>43783</v>
      </c>
      <c r="E87" s="130"/>
      <c r="F87" s="93"/>
      <c r="G87" s="63"/>
      <c r="H87" s="114"/>
      <c r="I87" s="63"/>
    </row>
    <row r="88" spans="2:9" s="29" customFormat="1" ht="15.75" x14ac:dyDescent="0.25">
      <c r="B88" s="67"/>
      <c r="D88" s="130">
        <v>43784</v>
      </c>
      <c r="E88" s="130"/>
      <c r="F88" s="93"/>
      <c r="G88" s="63"/>
      <c r="H88" s="114"/>
      <c r="I88" s="63"/>
    </row>
    <row r="89" spans="2:9" s="29" customFormat="1" ht="15.75" x14ac:dyDescent="0.25">
      <c r="B89" s="67"/>
      <c r="D89" s="130">
        <v>43787</v>
      </c>
      <c r="E89" s="130"/>
      <c r="F89" s="93"/>
      <c r="G89" s="63"/>
      <c r="H89" s="114"/>
      <c r="I89" s="63"/>
    </row>
    <row r="90" spans="2:9" s="29" customFormat="1" ht="15.75" x14ac:dyDescent="0.25">
      <c r="B90" s="67"/>
      <c r="D90" s="130">
        <v>43788</v>
      </c>
      <c r="E90" s="130"/>
      <c r="F90" s="93"/>
      <c r="G90" s="63"/>
      <c r="H90" s="114"/>
      <c r="I90" s="63"/>
    </row>
    <row r="91" spans="2:9" s="29" customFormat="1" ht="15.75" x14ac:dyDescent="0.25">
      <c r="B91" s="67"/>
      <c r="D91" s="130">
        <v>43789</v>
      </c>
      <c r="E91" s="130"/>
      <c r="F91" s="93"/>
      <c r="G91" s="63"/>
      <c r="H91" s="114"/>
      <c r="I91" s="63"/>
    </row>
    <row r="92" spans="2:9" s="29" customFormat="1" ht="15.75" x14ac:dyDescent="0.25">
      <c r="B92" s="67"/>
      <c r="D92" s="130">
        <v>43790</v>
      </c>
      <c r="E92" s="130"/>
      <c r="F92" s="93"/>
      <c r="G92" s="63"/>
      <c r="H92" s="114"/>
      <c r="I92" s="63"/>
    </row>
    <row r="93" spans="2:9" s="29" customFormat="1" ht="15.75" x14ac:dyDescent="0.25">
      <c r="B93" s="67"/>
      <c r="D93" s="130">
        <v>43791</v>
      </c>
      <c r="E93" s="130"/>
      <c r="F93" s="93"/>
      <c r="G93" s="63"/>
      <c r="H93" s="114"/>
      <c r="I93" s="63"/>
    </row>
    <row r="94" spans="2:9" s="29" customFormat="1" ht="15.75" x14ac:dyDescent="0.25">
      <c r="B94" s="67"/>
      <c r="D94" s="130">
        <v>43794</v>
      </c>
      <c r="E94" s="130"/>
      <c r="F94" s="93"/>
      <c r="G94" s="63"/>
      <c r="H94" s="114"/>
      <c r="I94" s="63"/>
    </row>
    <row r="95" spans="2:9" s="29" customFormat="1" ht="15.75" x14ac:dyDescent="0.25">
      <c r="B95" s="67"/>
      <c r="D95" s="130">
        <v>43795</v>
      </c>
      <c r="E95" s="130"/>
      <c r="F95" s="93"/>
      <c r="G95" s="63"/>
      <c r="H95" s="114"/>
      <c r="I95" s="63"/>
    </row>
    <row r="96" spans="2:9" s="29" customFormat="1" ht="15.75" x14ac:dyDescent="0.25">
      <c r="B96" s="67"/>
      <c r="D96" s="130">
        <v>43796</v>
      </c>
      <c r="E96" s="130"/>
      <c r="F96" s="93"/>
      <c r="G96" s="63"/>
      <c r="H96" s="114"/>
      <c r="I96" s="63"/>
    </row>
    <row r="97" spans="2:9" s="29" customFormat="1" ht="15.75" x14ac:dyDescent="0.25">
      <c r="B97" s="67"/>
      <c r="D97" s="130">
        <v>43797</v>
      </c>
      <c r="E97" s="130"/>
      <c r="F97" s="93"/>
      <c r="G97" s="63"/>
      <c r="H97" s="114"/>
      <c r="I97" s="63"/>
    </row>
    <row r="98" spans="2:9" s="29" customFormat="1" ht="15.75" x14ac:dyDescent="0.25">
      <c r="B98" s="67"/>
      <c r="D98" s="130">
        <v>43798</v>
      </c>
      <c r="E98" s="130"/>
      <c r="F98" s="93"/>
      <c r="G98" s="63"/>
      <c r="H98" s="114"/>
      <c r="I98" s="63"/>
    </row>
    <row r="99" spans="2:9" s="29" customFormat="1" ht="15.75" x14ac:dyDescent="0.25">
      <c r="B99" s="67"/>
      <c r="D99" s="130">
        <v>43801</v>
      </c>
      <c r="E99" s="130"/>
      <c r="F99" s="93"/>
      <c r="G99" s="63"/>
      <c r="H99" s="114"/>
      <c r="I99" s="63"/>
    </row>
    <row r="100" spans="2:9" s="29" customFormat="1" ht="15.75" x14ac:dyDescent="0.25">
      <c r="B100" s="67"/>
      <c r="D100" s="130">
        <v>43802</v>
      </c>
      <c r="E100" s="130"/>
      <c r="F100" s="93"/>
      <c r="G100" s="63"/>
      <c r="H100" s="114"/>
      <c r="I100" s="63"/>
    </row>
    <row r="101" spans="2:9" s="29" customFormat="1" ht="15.75" x14ac:dyDescent="0.25">
      <c r="B101" s="67"/>
      <c r="D101" s="130">
        <v>43803</v>
      </c>
      <c r="E101" s="130"/>
      <c r="F101" s="93"/>
      <c r="G101" s="63"/>
      <c r="H101" s="114"/>
      <c r="I101" s="63"/>
    </row>
    <row r="102" spans="2:9" s="29" customFormat="1" ht="15.75" x14ac:dyDescent="0.25">
      <c r="B102" s="67"/>
      <c r="D102" s="130">
        <v>43804</v>
      </c>
      <c r="E102" s="130"/>
      <c r="F102" s="93"/>
      <c r="G102" s="63"/>
      <c r="H102" s="114"/>
      <c r="I102" s="63"/>
    </row>
    <row r="103" spans="2:9" s="29" customFormat="1" ht="15.75" x14ac:dyDescent="0.25">
      <c r="B103" s="67"/>
      <c r="D103" s="130">
        <v>43805</v>
      </c>
      <c r="E103" s="130"/>
      <c r="F103" s="93"/>
      <c r="G103" s="63"/>
      <c r="H103" s="114"/>
      <c r="I103" s="63"/>
    </row>
    <row r="104" spans="2:9" s="29" customFormat="1" ht="15.75" x14ac:dyDescent="0.25">
      <c r="B104" s="67"/>
      <c r="D104" s="130">
        <v>43808</v>
      </c>
      <c r="E104" s="130"/>
      <c r="F104" s="93"/>
      <c r="G104" s="63"/>
      <c r="H104" s="114"/>
      <c r="I104" s="63"/>
    </row>
    <row r="105" spans="2:9" s="29" customFormat="1" ht="15.75" x14ac:dyDescent="0.25">
      <c r="B105" s="67"/>
      <c r="D105" s="130">
        <v>43809</v>
      </c>
      <c r="E105" s="130"/>
      <c r="F105" s="93"/>
      <c r="G105" s="63"/>
      <c r="H105" s="114"/>
      <c r="I105" s="63"/>
    </row>
    <row r="106" spans="2:9" s="29" customFormat="1" ht="15.75" x14ac:dyDescent="0.25">
      <c r="B106" s="67"/>
      <c r="D106" s="130">
        <v>43810</v>
      </c>
      <c r="E106" s="130"/>
      <c r="F106" s="93"/>
      <c r="G106" s="63"/>
      <c r="H106" s="114"/>
      <c r="I106" s="63"/>
    </row>
    <row r="107" spans="2:9" s="29" customFormat="1" ht="15.75" x14ac:dyDescent="0.25">
      <c r="B107" s="67"/>
      <c r="D107" s="130">
        <v>43811</v>
      </c>
      <c r="E107" s="130"/>
      <c r="F107" s="93"/>
      <c r="G107" s="63"/>
      <c r="H107" s="114"/>
      <c r="I107" s="63"/>
    </row>
    <row r="108" spans="2:9" s="29" customFormat="1" ht="15.75" x14ac:dyDescent="0.25">
      <c r="B108" s="67"/>
      <c r="D108" s="130">
        <v>43812</v>
      </c>
      <c r="E108" s="130"/>
      <c r="F108" s="93"/>
      <c r="G108" s="63"/>
      <c r="H108" s="114"/>
      <c r="I108" s="63"/>
    </row>
    <row r="109" spans="2:9" s="29" customFormat="1" ht="15.75" x14ac:dyDescent="0.25">
      <c r="B109" s="67"/>
      <c r="D109" s="130">
        <v>43815</v>
      </c>
      <c r="E109" s="130"/>
      <c r="F109" s="93"/>
      <c r="G109" s="63"/>
      <c r="H109" s="114"/>
      <c r="I109" s="63"/>
    </row>
    <row r="110" spans="2:9" s="29" customFormat="1" ht="15.75" x14ac:dyDescent="0.25">
      <c r="B110" s="67"/>
      <c r="D110" s="130">
        <v>43816</v>
      </c>
      <c r="E110" s="130"/>
      <c r="F110" s="93"/>
      <c r="G110" s="63"/>
      <c r="H110" s="114"/>
      <c r="I110" s="63"/>
    </row>
    <row r="111" spans="2:9" s="29" customFormat="1" ht="15.75" x14ac:dyDescent="0.25">
      <c r="B111" s="67"/>
      <c r="D111" s="130">
        <v>43817</v>
      </c>
      <c r="E111" s="130"/>
      <c r="F111" s="93"/>
      <c r="G111" s="63"/>
      <c r="H111" s="114"/>
      <c r="I111" s="63"/>
    </row>
    <row r="112" spans="2:9" s="29" customFormat="1" ht="15.75" x14ac:dyDescent="0.25">
      <c r="B112" s="67"/>
      <c r="D112" s="130">
        <v>43818</v>
      </c>
      <c r="E112" s="130"/>
      <c r="F112" s="93"/>
      <c r="G112" s="63"/>
      <c r="H112" s="114"/>
      <c r="I112" s="63"/>
    </row>
    <row r="113" spans="2:9" s="29" customFormat="1" ht="15.75" x14ac:dyDescent="0.25">
      <c r="B113" s="67"/>
      <c r="D113" s="130">
        <v>43819</v>
      </c>
      <c r="E113" s="130"/>
      <c r="F113" s="93"/>
      <c r="G113" s="63"/>
      <c r="H113" s="114"/>
      <c r="I113" s="63"/>
    </row>
    <row r="114" spans="2:9" s="29" customFormat="1" ht="15.75" x14ac:dyDescent="0.25">
      <c r="B114" s="67"/>
      <c r="D114" s="130">
        <v>43822</v>
      </c>
      <c r="E114" s="130"/>
      <c r="F114" s="93"/>
      <c r="G114" s="63"/>
      <c r="H114" s="114"/>
      <c r="I114" s="63"/>
    </row>
    <row r="115" spans="2:9" s="29" customFormat="1" ht="15.75" x14ac:dyDescent="0.25">
      <c r="B115" s="67"/>
      <c r="D115" s="130">
        <v>43823</v>
      </c>
      <c r="E115" s="130"/>
      <c r="F115" s="93"/>
      <c r="G115" s="63"/>
      <c r="H115" s="114"/>
      <c r="I115" s="63"/>
    </row>
    <row r="116" spans="2:9" s="29" customFormat="1" ht="15.75" x14ac:dyDescent="0.25">
      <c r="B116" s="67"/>
      <c r="D116" s="130">
        <v>43824</v>
      </c>
      <c r="E116" s="130"/>
      <c r="F116" s="93"/>
      <c r="G116" s="63"/>
      <c r="H116" s="114"/>
      <c r="I116" s="63"/>
    </row>
    <row r="117" spans="2:9" s="29" customFormat="1" ht="15.75" x14ac:dyDescent="0.25">
      <c r="B117" s="67"/>
      <c r="D117" s="130">
        <v>43825</v>
      </c>
      <c r="E117" s="130"/>
      <c r="F117" s="93"/>
      <c r="G117" s="63"/>
      <c r="H117" s="114"/>
      <c r="I117" s="63"/>
    </row>
    <row r="118" spans="2:9" s="29" customFormat="1" ht="15.75" x14ac:dyDescent="0.25">
      <c r="B118" s="67"/>
      <c r="D118" s="130">
        <v>43826</v>
      </c>
      <c r="E118" s="130"/>
      <c r="F118" s="93"/>
      <c r="G118" s="63"/>
      <c r="H118" s="114"/>
      <c r="I118" s="63"/>
    </row>
    <row r="119" spans="2:9" s="29" customFormat="1" ht="15.75" x14ac:dyDescent="0.25">
      <c r="B119" s="67"/>
      <c r="D119" s="130">
        <v>43829</v>
      </c>
      <c r="E119" s="130"/>
      <c r="F119" s="93"/>
      <c r="G119" s="63"/>
      <c r="H119" s="114"/>
      <c r="I119" s="63"/>
    </row>
    <row r="120" spans="2:9" s="29" customFormat="1" ht="15.75" x14ac:dyDescent="0.25">
      <c r="B120" s="67"/>
      <c r="D120" s="130">
        <v>43830</v>
      </c>
      <c r="E120" s="130"/>
      <c r="F120" s="93"/>
      <c r="G120" s="63"/>
      <c r="H120" s="114"/>
      <c r="I120" s="63"/>
    </row>
    <row r="121" spans="2:9" s="29" customFormat="1" ht="15.75" x14ac:dyDescent="0.25">
      <c r="B121" s="67"/>
      <c r="D121" s="130">
        <v>43831</v>
      </c>
      <c r="E121" s="130"/>
      <c r="F121" s="93"/>
      <c r="G121" s="63"/>
      <c r="H121" s="114"/>
      <c r="I121" s="63"/>
    </row>
    <row r="122" spans="2:9" s="29" customFormat="1" ht="15.75" x14ac:dyDescent="0.25">
      <c r="B122" s="67"/>
      <c r="D122" s="130">
        <v>43832</v>
      </c>
      <c r="E122" s="130"/>
      <c r="F122" s="93"/>
      <c r="G122" s="63"/>
      <c r="H122" s="114"/>
      <c r="I122" s="63"/>
    </row>
    <row r="123" spans="2:9" s="29" customFormat="1" ht="15.75" x14ac:dyDescent="0.25">
      <c r="B123" s="67"/>
      <c r="D123" s="130">
        <v>43833</v>
      </c>
      <c r="E123" s="130"/>
      <c r="F123" s="93"/>
      <c r="G123" s="63"/>
      <c r="H123" s="114"/>
      <c r="I123" s="63"/>
    </row>
    <row r="124" spans="2:9" s="29" customFormat="1" ht="15.75" x14ac:dyDescent="0.25">
      <c r="B124" s="67"/>
      <c r="D124" s="130">
        <v>43836</v>
      </c>
      <c r="E124" s="130"/>
      <c r="F124" s="93"/>
      <c r="G124" s="63"/>
      <c r="H124" s="114"/>
      <c r="I124" s="63"/>
    </row>
    <row r="125" spans="2:9" s="29" customFormat="1" ht="15.75" x14ac:dyDescent="0.25">
      <c r="B125" s="67"/>
      <c r="D125" s="130">
        <v>43837</v>
      </c>
      <c r="E125" s="130"/>
      <c r="F125" s="93"/>
      <c r="G125" s="63"/>
      <c r="H125" s="114"/>
      <c r="I125" s="63"/>
    </row>
    <row r="126" spans="2:9" s="29" customFormat="1" ht="15.75" x14ac:dyDescent="0.25">
      <c r="B126" s="67"/>
      <c r="D126" s="130">
        <v>43838</v>
      </c>
      <c r="E126" s="130"/>
      <c r="F126" s="93"/>
      <c r="G126" s="63"/>
      <c r="H126" s="114"/>
      <c r="I126" s="63"/>
    </row>
    <row r="127" spans="2:9" s="29" customFormat="1" ht="15.75" x14ac:dyDescent="0.25">
      <c r="B127" s="67"/>
      <c r="D127" s="130">
        <v>43839</v>
      </c>
      <c r="E127" s="130"/>
      <c r="F127" s="93"/>
      <c r="G127" s="63"/>
      <c r="H127" s="114"/>
      <c r="I127" s="63"/>
    </row>
    <row r="128" spans="2:9" s="29" customFormat="1" ht="15.75" x14ac:dyDescent="0.25">
      <c r="B128" s="67"/>
      <c r="D128" s="130">
        <v>43840</v>
      </c>
      <c r="E128" s="130"/>
      <c r="F128" s="93"/>
      <c r="G128" s="63"/>
      <c r="H128" s="114"/>
      <c r="I128" s="63"/>
    </row>
    <row r="129" spans="2:9" s="29" customFormat="1" ht="15.75" x14ac:dyDescent="0.25">
      <c r="B129" s="67"/>
      <c r="D129" s="130">
        <v>43843</v>
      </c>
      <c r="E129" s="130"/>
      <c r="F129" s="93"/>
      <c r="G129" s="63"/>
      <c r="H129" s="114"/>
      <c r="I129" s="63"/>
    </row>
    <row r="130" spans="2:9" s="29" customFormat="1" ht="15.75" x14ac:dyDescent="0.25">
      <c r="B130" s="67"/>
      <c r="D130" s="130">
        <v>43844</v>
      </c>
      <c r="E130" s="130"/>
      <c r="F130" s="93"/>
      <c r="G130" s="63"/>
      <c r="H130" s="114"/>
      <c r="I130" s="63"/>
    </row>
    <row r="131" spans="2:9" s="29" customFormat="1" ht="15.75" x14ac:dyDescent="0.25">
      <c r="B131" s="67"/>
      <c r="D131" s="130">
        <v>43845</v>
      </c>
      <c r="E131" s="130"/>
      <c r="F131" s="93"/>
      <c r="G131" s="63"/>
      <c r="H131" s="114"/>
      <c r="I131" s="63"/>
    </row>
    <row r="132" spans="2:9" s="29" customFormat="1" ht="15.75" x14ac:dyDescent="0.25">
      <c r="B132" s="67"/>
      <c r="D132" s="130">
        <v>43846</v>
      </c>
      <c r="E132" s="130"/>
      <c r="F132" s="93"/>
      <c r="G132" s="63"/>
      <c r="H132" s="114"/>
      <c r="I132" s="63"/>
    </row>
    <row r="133" spans="2:9" s="29" customFormat="1" ht="15.75" x14ac:dyDescent="0.25">
      <c r="B133" s="67"/>
      <c r="D133" s="130">
        <v>43847</v>
      </c>
      <c r="E133" s="130"/>
      <c r="F133" s="93"/>
      <c r="G133" s="63"/>
      <c r="H133" s="114"/>
      <c r="I133" s="63"/>
    </row>
    <row r="134" spans="2:9" s="29" customFormat="1" ht="15.75" x14ac:dyDescent="0.25">
      <c r="B134" s="67"/>
      <c r="D134" s="130">
        <v>43850</v>
      </c>
      <c r="E134" s="130"/>
      <c r="F134" s="93"/>
      <c r="G134" s="63"/>
      <c r="H134" s="114"/>
      <c r="I134" s="63"/>
    </row>
    <row r="135" spans="2:9" s="29" customFormat="1" ht="15.75" x14ac:dyDescent="0.25">
      <c r="B135" s="67"/>
      <c r="D135" s="130">
        <v>43851</v>
      </c>
      <c r="E135" s="130"/>
      <c r="F135" s="93"/>
      <c r="G135" s="63"/>
      <c r="H135" s="114"/>
      <c r="I135" s="63"/>
    </row>
    <row r="136" spans="2:9" s="29" customFormat="1" ht="15.75" x14ac:dyDescent="0.25">
      <c r="B136" s="67"/>
      <c r="D136" s="130">
        <v>43852</v>
      </c>
      <c r="E136" s="130"/>
      <c r="F136" s="93"/>
      <c r="G136" s="63"/>
      <c r="H136" s="114"/>
      <c r="I136" s="63"/>
    </row>
    <row r="137" spans="2:9" s="29" customFormat="1" ht="15.75" x14ac:dyDescent="0.25">
      <c r="B137" s="67"/>
      <c r="D137" s="130">
        <v>43853</v>
      </c>
      <c r="E137" s="130"/>
      <c r="F137" s="93"/>
      <c r="G137" s="63"/>
      <c r="H137" s="114"/>
      <c r="I137" s="63"/>
    </row>
    <row r="138" spans="2:9" s="29" customFormat="1" ht="15.75" x14ac:dyDescent="0.25">
      <c r="B138" s="67"/>
      <c r="D138" s="130">
        <v>43854</v>
      </c>
      <c r="E138" s="130"/>
      <c r="F138" s="93"/>
      <c r="G138" s="63"/>
      <c r="H138" s="114"/>
      <c r="I138" s="63"/>
    </row>
    <row r="139" spans="2:9" s="29" customFormat="1" ht="15.75" x14ac:dyDescent="0.25">
      <c r="B139" s="67"/>
      <c r="D139" s="130">
        <v>43857</v>
      </c>
      <c r="E139" s="130"/>
      <c r="F139" s="93"/>
      <c r="G139" s="63"/>
      <c r="H139" s="114"/>
      <c r="I139" s="63"/>
    </row>
    <row r="140" spans="2:9" s="29" customFormat="1" ht="15.75" x14ac:dyDescent="0.25">
      <c r="B140" s="67"/>
      <c r="D140" s="130">
        <v>43858</v>
      </c>
      <c r="E140" s="130"/>
      <c r="F140" s="93"/>
      <c r="G140" s="63"/>
      <c r="H140" s="114"/>
      <c r="I140" s="63"/>
    </row>
  </sheetData>
  <mergeCells count="119">
    <mergeCell ref="D140:E140"/>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32:H32"/>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D34:E34"/>
    <mergeCell ref="F34:F35"/>
    <mergeCell ref="D35:E35"/>
    <mergeCell ref="D36:E36"/>
    <mergeCell ref="D37:E37"/>
    <mergeCell ref="D15:E15"/>
    <mergeCell ref="D16:E16"/>
    <mergeCell ref="D9:G9"/>
    <mergeCell ref="D14:E14"/>
    <mergeCell ref="D10:H11"/>
    <mergeCell ref="D21:G21"/>
    <mergeCell ref="D22:J25"/>
    <mergeCell ref="D28:E28"/>
    <mergeCell ref="D17:E17"/>
    <mergeCell ref="D18:E18"/>
  </mergeCells>
  <pageMargins left="0.75" right="0.75" top="1" bottom="1" header="0.5" footer="0.5"/>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O140"/>
  <sheetViews>
    <sheetView showGridLines="0" zoomScale="80" zoomScaleNormal="80" workbookViewId="0">
      <selection activeCell="E272" sqref="E272"/>
    </sheetView>
  </sheetViews>
  <sheetFormatPr defaultColWidth="10" defaultRowHeight="15" x14ac:dyDescent="0.25"/>
  <cols>
    <col min="1" max="1" width="3.25" style="32" customWidth="1"/>
    <col min="2" max="3" width="0.75" style="29" customWidth="1"/>
    <col min="4" max="4" width="9.875" style="29" customWidth="1"/>
    <col min="5" max="5" width="13.875" style="47" customWidth="1"/>
    <col min="6" max="7" width="20.625" style="47" customWidth="1"/>
    <col min="8" max="8" width="20.625" style="94" customWidth="1"/>
    <col min="9" max="10" width="13.875" style="47" customWidth="1"/>
    <col min="11" max="13" width="10.25" style="47" customWidth="1"/>
    <col min="14" max="15" width="10.25" style="48" customWidth="1"/>
    <col min="16" max="17" width="10.25" style="47" customWidth="1"/>
    <col min="18" max="18" width="8" style="48" customWidth="1"/>
    <col min="19" max="252" width="8" style="47" customWidth="1"/>
    <col min="253" max="16384" width="10" style="47"/>
  </cols>
  <sheetData>
    <row r="1" spans="1:249" s="29" customFormat="1" ht="12.75" customHeight="1" x14ac:dyDescent="0.25">
      <c r="A1" s="28"/>
      <c r="D1" s="30"/>
      <c r="E1" s="30"/>
      <c r="F1" s="30"/>
      <c r="G1" s="30"/>
      <c r="H1" s="82"/>
      <c r="I1" s="30"/>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row>
    <row r="2" spans="1:249" s="34" customFormat="1" ht="1.5" customHeight="1" x14ac:dyDescent="0.25">
      <c r="A2" s="28"/>
      <c r="B2" s="33"/>
      <c r="C2" s="33"/>
      <c r="D2" s="33"/>
      <c r="E2" s="33"/>
      <c r="F2" s="33"/>
      <c r="G2" s="33"/>
      <c r="H2" s="106"/>
      <c r="I2" s="33"/>
      <c r="J2" s="33"/>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c r="HS2" s="32"/>
      <c r="HT2" s="32"/>
      <c r="HU2" s="32"/>
      <c r="HV2" s="32"/>
      <c r="HW2" s="32"/>
      <c r="HX2" s="32"/>
      <c r="HY2" s="32"/>
      <c r="HZ2" s="32"/>
      <c r="IA2" s="32"/>
      <c r="IB2" s="32"/>
      <c r="IC2" s="32"/>
      <c r="ID2" s="32"/>
      <c r="IE2" s="32"/>
      <c r="IF2" s="32"/>
      <c r="IG2" s="32"/>
      <c r="IH2" s="32"/>
      <c r="II2" s="32"/>
      <c r="IJ2" s="32"/>
      <c r="IK2" s="32"/>
      <c r="IL2" s="32"/>
      <c r="IM2" s="32"/>
      <c r="IN2" s="32"/>
      <c r="IO2" s="32"/>
    </row>
    <row r="3" spans="1:249" s="29" customFormat="1" ht="0.75" customHeight="1" x14ac:dyDescent="0.25">
      <c r="A3" s="28"/>
      <c r="B3" s="35"/>
      <c r="C3" s="35"/>
      <c r="D3" s="35"/>
      <c r="E3" s="35"/>
      <c r="F3" s="35"/>
      <c r="G3" s="35"/>
      <c r="H3" s="107"/>
      <c r="I3" s="35"/>
      <c r="J3" s="35"/>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row>
    <row r="4" spans="1:249" s="40" customFormat="1" ht="21" x14ac:dyDescent="0.25">
      <c r="A4" s="36"/>
      <c r="B4" s="37" t="s">
        <v>59</v>
      </c>
      <c r="C4" s="37"/>
      <c r="D4" s="38"/>
      <c r="E4" s="38"/>
      <c r="F4" s="38"/>
      <c r="G4" s="38"/>
      <c r="H4" s="108"/>
      <c r="I4" s="38"/>
      <c r="J4" s="38"/>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row>
    <row r="5" spans="1:249" s="29" customFormat="1" ht="0.75" customHeight="1" x14ac:dyDescent="0.25">
      <c r="A5" s="32"/>
      <c r="B5" s="41"/>
      <c r="C5" s="41"/>
      <c r="D5" s="35"/>
      <c r="E5" s="35"/>
      <c r="F5" s="35"/>
      <c r="G5" s="35"/>
      <c r="H5" s="107"/>
      <c r="I5" s="35"/>
      <c r="J5" s="35"/>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row>
    <row r="6" spans="1:249" s="34" customFormat="1" ht="1.5" customHeight="1" x14ac:dyDescent="0.25">
      <c r="A6" s="32"/>
      <c r="B6" s="42"/>
      <c r="C6" s="42"/>
      <c r="D6" s="33"/>
      <c r="E6" s="33"/>
      <c r="F6" s="33"/>
      <c r="G6" s="33"/>
      <c r="H6" s="106"/>
      <c r="I6" s="33"/>
      <c r="J6" s="33"/>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row>
    <row r="7" spans="1:249" s="29" customFormat="1" ht="12.75" customHeight="1" x14ac:dyDescent="0.25">
      <c r="A7" s="32"/>
      <c r="B7" s="43" t="s">
        <v>12</v>
      </c>
      <c r="C7" s="43"/>
      <c r="D7" s="35"/>
      <c r="E7" s="35"/>
      <c r="F7" s="35"/>
      <c r="G7" s="35"/>
      <c r="H7" s="107"/>
      <c r="I7" s="35"/>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row>
    <row r="8" spans="1:249" x14ac:dyDescent="0.25">
      <c r="C8" s="44"/>
      <c r="D8" s="45"/>
      <c r="E8" s="46"/>
    </row>
    <row r="9" spans="1:249" ht="15.75" x14ac:dyDescent="0.25">
      <c r="B9" s="67"/>
      <c r="D9" s="125" t="s">
        <v>41</v>
      </c>
      <c r="E9" s="125"/>
      <c r="F9" s="125"/>
      <c r="G9" s="125"/>
      <c r="H9" s="109"/>
      <c r="I9" s="51"/>
      <c r="J9" s="53"/>
      <c r="M9" s="48"/>
      <c r="N9" s="47"/>
      <c r="O9" s="47"/>
      <c r="R9" s="47"/>
    </row>
    <row r="10" spans="1:249" ht="16.5" customHeight="1" x14ac:dyDescent="0.25">
      <c r="B10" s="67"/>
      <c r="D10" s="126" t="s">
        <v>38</v>
      </c>
      <c r="E10" s="126"/>
      <c r="F10" s="126"/>
      <c r="G10" s="126"/>
      <c r="H10" s="126"/>
      <c r="I10" s="73"/>
      <c r="J10" s="48"/>
      <c r="M10" s="48"/>
      <c r="N10" s="47"/>
      <c r="O10" s="47"/>
      <c r="R10" s="47"/>
    </row>
    <row r="11" spans="1:249" s="29" customFormat="1" x14ac:dyDescent="0.25">
      <c r="B11" s="68"/>
      <c r="D11" s="127"/>
      <c r="E11" s="127"/>
      <c r="F11" s="127"/>
      <c r="G11" s="127"/>
      <c r="H11" s="127"/>
      <c r="I11" s="72"/>
    </row>
    <row r="12" spans="1:249" s="29" customFormat="1" x14ac:dyDescent="0.25">
      <c r="B12" s="68"/>
      <c r="D12" s="73"/>
      <c r="E12" s="73"/>
      <c r="F12" s="73"/>
      <c r="G12" s="73"/>
      <c r="H12" s="110"/>
      <c r="I12" s="72"/>
    </row>
    <row r="13" spans="1:249" s="29" customFormat="1" x14ac:dyDescent="0.25">
      <c r="B13" s="68"/>
      <c r="D13" s="78"/>
      <c r="E13" s="78"/>
      <c r="F13" s="115" t="s">
        <v>6</v>
      </c>
      <c r="G13" s="115" t="s">
        <v>7</v>
      </c>
      <c r="H13" s="111" t="s">
        <v>10</v>
      </c>
      <c r="I13" s="105"/>
    </row>
    <row r="14" spans="1:249" s="29" customFormat="1" x14ac:dyDescent="0.25">
      <c r="B14" s="68"/>
      <c r="D14" s="128" t="s">
        <v>32</v>
      </c>
      <c r="E14" s="129"/>
      <c r="F14" s="116">
        <v>234502</v>
      </c>
      <c r="G14" s="115">
        <v>3</v>
      </c>
      <c r="H14" s="112">
        <f>F14/SUM($F$14:$F$18)</f>
        <v>0.20134319233992279</v>
      </c>
      <c r="I14" s="72"/>
    </row>
    <row r="15" spans="1:249" s="29" customFormat="1" x14ac:dyDescent="0.25">
      <c r="B15" s="68"/>
      <c r="D15" s="128" t="s">
        <v>33</v>
      </c>
      <c r="E15" s="129"/>
      <c r="F15" s="119">
        <v>14352</v>
      </c>
      <c r="G15" s="117">
        <v>1</v>
      </c>
      <c r="H15" s="112">
        <f>F15/SUM($F$14:$F$18)</f>
        <v>1.2322613438105312E-2</v>
      </c>
      <c r="I15" s="72"/>
    </row>
    <row r="16" spans="1:249" s="29" customFormat="1" x14ac:dyDescent="0.25">
      <c r="B16" s="68"/>
      <c r="D16" s="128" t="s">
        <v>34</v>
      </c>
      <c r="E16" s="129"/>
      <c r="F16" s="116">
        <v>324525</v>
      </c>
      <c r="G16" s="115">
        <v>5</v>
      </c>
      <c r="H16" s="112">
        <f>F16/SUM($F$14:$F$18)</f>
        <v>0.27863685381836167</v>
      </c>
      <c r="I16" s="72"/>
    </row>
    <row r="17" spans="1:18" s="29" customFormat="1" ht="15" customHeight="1" x14ac:dyDescent="0.25">
      <c r="B17" s="68"/>
      <c r="D17" s="128" t="s">
        <v>35</v>
      </c>
      <c r="E17" s="129"/>
      <c r="F17" s="120">
        <v>23452</v>
      </c>
      <c r="G17" s="115">
        <v>7</v>
      </c>
      <c r="H17" s="112">
        <f>F17/SUM($F$14:$F$18)</f>
        <v>2.0135864712266291E-2</v>
      </c>
      <c r="I17" s="72"/>
    </row>
    <row r="18" spans="1:18" ht="15.75" x14ac:dyDescent="0.25">
      <c r="B18" s="67"/>
      <c r="D18" s="128" t="s">
        <v>36</v>
      </c>
      <c r="E18" s="129"/>
      <c r="F18" s="120">
        <v>567857</v>
      </c>
      <c r="G18" s="115">
        <v>2</v>
      </c>
      <c r="H18" s="112">
        <f>F18/SUM($F$14:$F$18)</f>
        <v>0.48756147569134395</v>
      </c>
      <c r="I18" s="72"/>
      <c r="K18" s="48"/>
      <c r="M18" s="29"/>
      <c r="N18" s="29"/>
      <c r="O18" s="29"/>
      <c r="P18" s="29"/>
      <c r="Q18" s="29"/>
      <c r="R18" s="47"/>
    </row>
    <row r="19" spans="1:18" ht="15.75" x14ac:dyDescent="0.25">
      <c r="B19" s="67"/>
      <c r="D19" s="79"/>
      <c r="E19" s="79"/>
      <c r="F19" s="80"/>
      <c r="G19" s="80"/>
      <c r="H19" s="113"/>
      <c r="I19" s="29"/>
      <c r="J19" s="48"/>
      <c r="M19" s="48"/>
      <c r="N19" s="47"/>
      <c r="O19" s="47"/>
      <c r="R19" s="47"/>
    </row>
    <row r="20" spans="1:18" s="29" customFormat="1" ht="15.75" x14ac:dyDescent="0.25">
      <c r="B20" s="67"/>
      <c r="D20" s="60"/>
      <c r="E20" s="54"/>
      <c r="F20" s="63"/>
      <c r="G20" s="63"/>
      <c r="H20" s="114"/>
      <c r="I20" s="63"/>
    </row>
    <row r="21" spans="1:18" s="29" customFormat="1" ht="15" customHeight="1" x14ac:dyDescent="0.25">
      <c r="A21" s="32"/>
      <c r="B21" s="67"/>
      <c r="D21" s="125" t="s">
        <v>42</v>
      </c>
      <c r="E21" s="125"/>
      <c r="F21" s="125"/>
      <c r="G21" s="125"/>
      <c r="H21" s="109"/>
      <c r="I21" s="51"/>
      <c r="J21" s="53"/>
    </row>
    <row r="22" spans="1:18" ht="15.75" customHeight="1" x14ac:dyDescent="0.25">
      <c r="B22" s="67"/>
      <c r="D22" s="126" t="s">
        <v>58</v>
      </c>
      <c r="E22" s="126"/>
      <c r="F22" s="126"/>
      <c r="G22" s="126"/>
      <c r="H22" s="126"/>
      <c r="I22" s="126"/>
      <c r="J22" s="126"/>
      <c r="M22" s="48"/>
      <c r="N22" s="47"/>
      <c r="O22" s="47"/>
      <c r="R22" s="47"/>
    </row>
    <row r="23" spans="1:18" x14ac:dyDescent="0.25">
      <c r="A23" s="29"/>
      <c r="B23" s="68"/>
      <c r="D23" s="127"/>
      <c r="E23" s="127"/>
      <c r="F23" s="127"/>
      <c r="G23" s="127"/>
      <c r="H23" s="127"/>
      <c r="I23" s="127"/>
      <c r="J23" s="127"/>
      <c r="M23" s="48"/>
      <c r="N23" s="47"/>
      <c r="O23" s="47"/>
      <c r="R23" s="47"/>
    </row>
    <row r="24" spans="1:18" x14ac:dyDescent="0.25">
      <c r="A24" s="29"/>
      <c r="B24" s="68"/>
      <c r="D24" s="127"/>
      <c r="E24" s="127"/>
      <c r="F24" s="127"/>
      <c r="G24" s="127"/>
      <c r="H24" s="127"/>
      <c r="I24" s="127"/>
      <c r="J24" s="127"/>
      <c r="M24" s="48"/>
      <c r="N24" s="47"/>
      <c r="O24" s="47"/>
      <c r="R24" s="47"/>
    </row>
    <row r="25" spans="1:18" x14ac:dyDescent="0.25">
      <c r="A25" s="29"/>
      <c r="B25" s="68"/>
      <c r="D25" s="127"/>
      <c r="E25" s="127"/>
      <c r="F25" s="127"/>
      <c r="G25" s="127"/>
      <c r="H25" s="127"/>
      <c r="I25" s="127"/>
      <c r="J25" s="127"/>
      <c r="M25" s="48"/>
      <c r="N25" s="47"/>
      <c r="O25" s="47"/>
      <c r="R25" s="47"/>
    </row>
    <row r="26" spans="1:18" x14ac:dyDescent="0.25">
      <c r="A26" s="29"/>
      <c r="B26" s="68"/>
      <c r="D26" s="73"/>
      <c r="E26" s="73"/>
      <c r="F26" s="73"/>
      <c r="G26" s="73"/>
      <c r="H26" s="77"/>
      <c r="I26" s="73"/>
      <c r="J26" s="73"/>
      <c r="M26" s="48"/>
      <c r="N26" s="47"/>
      <c r="O26" s="47"/>
      <c r="R26" s="47"/>
    </row>
    <row r="27" spans="1:18" x14ac:dyDescent="0.25">
      <c r="A27" s="29"/>
      <c r="B27" s="68"/>
      <c r="D27" s="78"/>
      <c r="E27" s="78"/>
      <c r="F27" s="115" t="s">
        <v>6</v>
      </c>
      <c r="G27" s="115" t="s">
        <v>7</v>
      </c>
      <c r="H27" s="111" t="s">
        <v>10</v>
      </c>
      <c r="I27" s="105"/>
      <c r="J27" s="73"/>
      <c r="M27" s="48"/>
      <c r="N27" s="47"/>
      <c r="O27" s="47"/>
      <c r="R27" s="47"/>
    </row>
    <row r="28" spans="1:18" x14ac:dyDescent="0.25">
      <c r="A28" s="29"/>
      <c r="B28" s="68"/>
      <c r="D28" s="128" t="s">
        <v>37</v>
      </c>
      <c r="E28" s="129"/>
      <c r="F28" s="116">
        <v>400000</v>
      </c>
      <c r="G28" s="115">
        <v>2</v>
      </c>
      <c r="H28" s="112">
        <f>F28/(SUM(F14:F18)+F28)</f>
        <v>0.25564201936743941</v>
      </c>
      <c r="J28" s="73"/>
      <c r="M28" s="48"/>
      <c r="N28" s="47"/>
      <c r="O28" s="47"/>
      <c r="R28" s="47"/>
    </row>
    <row r="29" spans="1:18" ht="15.75" x14ac:dyDescent="0.25">
      <c r="B29" s="67"/>
      <c r="D29" s="81"/>
      <c r="E29" s="81"/>
      <c r="F29" s="29"/>
      <c r="G29" s="29"/>
      <c r="H29" s="113"/>
      <c r="I29" s="29"/>
      <c r="J29" s="48"/>
      <c r="M29" s="48"/>
      <c r="N29" s="47"/>
      <c r="O29" s="47"/>
      <c r="R29" s="47"/>
    </row>
    <row r="30" spans="1:18" s="29" customFormat="1" ht="15" customHeight="1" x14ac:dyDescent="0.25">
      <c r="B30" s="68"/>
      <c r="D30" s="60"/>
      <c r="E30" s="54"/>
      <c r="F30" s="63"/>
      <c r="G30" s="63"/>
      <c r="H30" s="114"/>
      <c r="I30" s="63"/>
    </row>
    <row r="31" spans="1:18" ht="15.75" x14ac:dyDescent="0.25">
      <c r="B31" s="67"/>
      <c r="D31" s="51" t="s">
        <v>53</v>
      </c>
      <c r="E31" s="51"/>
      <c r="F31" s="51"/>
      <c r="G31" s="51"/>
      <c r="H31" s="109"/>
      <c r="I31" s="51"/>
      <c r="J31" s="53"/>
      <c r="M31" s="48"/>
      <c r="N31" s="47"/>
      <c r="O31" s="47"/>
      <c r="R31" s="47"/>
    </row>
    <row r="32" spans="1:18" ht="15.75" customHeight="1" x14ac:dyDescent="0.25">
      <c r="B32" s="67"/>
      <c r="D32" s="126" t="s">
        <v>40</v>
      </c>
      <c r="E32" s="126"/>
      <c r="F32" s="126"/>
      <c r="G32" s="126"/>
      <c r="H32" s="126"/>
      <c r="I32" s="73"/>
      <c r="J32" s="48"/>
      <c r="M32" s="48"/>
      <c r="N32" s="47"/>
      <c r="O32" s="47"/>
      <c r="R32" s="47"/>
    </row>
    <row r="33" spans="2:18" ht="15.75" customHeight="1" x14ac:dyDescent="0.25">
      <c r="B33" s="67"/>
      <c r="D33" s="73"/>
      <c r="E33" s="73"/>
      <c r="F33" s="73"/>
      <c r="G33" s="73"/>
      <c r="H33" s="77"/>
      <c r="I33" s="73"/>
      <c r="J33" s="48"/>
      <c r="M33" s="48"/>
      <c r="N33" s="47"/>
      <c r="O33" s="47"/>
      <c r="R33" s="47"/>
    </row>
    <row r="34" spans="2:18" s="29" customFormat="1" ht="15" customHeight="1" x14ac:dyDescent="0.25">
      <c r="B34" s="68"/>
      <c r="D34" s="130" t="s">
        <v>3</v>
      </c>
      <c r="E34" s="130"/>
      <c r="F34" s="131" t="s">
        <v>39</v>
      </c>
      <c r="G34" s="63"/>
      <c r="H34" s="114"/>
      <c r="I34" s="63"/>
    </row>
    <row r="35" spans="2:18" ht="15.75" x14ac:dyDescent="0.25">
      <c r="B35" s="67"/>
      <c r="D35" s="130"/>
      <c r="E35" s="130"/>
      <c r="F35" s="132"/>
      <c r="G35" s="63"/>
      <c r="H35" s="114"/>
      <c r="I35" s="63"/>
      <c r="J35" s="48"/>
      <c r="M35" s="48"/>
      <c r="N35" s="47"/>
      <c r="O35" s="47"/>
      <c r="R35" s="47"/>
    </row>
    <row r="36" spans="2:18" ht="15.75" x14ac:dyDescent="0.25">
      <c r="B36" s="67"/>
      <c r="D36" s="130">
        <v>43712</v>
      </c>
      <c r="E36" s="130"/>
      <c r="F36" s="83"/>
      <c r="G36" s="63"/>
      <c r="H36" s="114"/>
      <c r="I36" s="63"/>
      <c r="J36" s="48"/>
      <c r="M36" s="48"/>
      <c r="N36" s="47"/>
      <c r="O36" s="47"/>
      <c r="R36" s="47"/>
    </row>
    <row r="37" spans="2:18" s="29" customFormat="1" ht="15.75" x14ac:dyDescent="0.25">
      <c r="B37" s="67"/>
      <c r="D37" s="130">
        <v>43713</v>
      </c>
      <c r="E37" s="130"/>
      <c r="F37" s="93">
        <f>0.3*'Lösung 1'!F13+0.2*'Lösung 1'!H13+0.5*'Lösung 1'!J13</f>
        <v>3.1176655846727463E-2</v>
      </c>
      <c r="G37" s="63"/>
      <c r="H37" s="114"/>
      <c r="I37" s="63"/>
    </row>
    <row r="38" spans="2:18" s="29" customFormat="1" ht="15.75" x14ac:dyDescent="0.25">
      <c r="B38" s="67"/>
      <c r="D38" s="130">
        <v>43714</v>
      </c>
      <c r="E38" s="130"/>
      <c r="F38" s="93">
        <f>0.3*'Lösung 1'!F14+0.2*'Lösung 1'!H14+0.5*'Lösung 1'!J14</f>
        <v>8.8377297745190209E-3</v>
      </c>
      <c r="G38" s="63"/>
      <c r="H38" s="114"/>
      <c r="I38" s="63"/>
    </row>
    <row r="39" spans="2:18" s="29" customFormat="1" ht="15.75" x14ac:dyDescent="0.25">
      <c r="B39" s="67"/>
      <c r="D39" s="130">
        <v>43717</v>
      </c>
      <c r="E39" s="130"/>
      <c r="F39" s="93">
        <f>0.3*'Lösung 1'!F15+0.2*'Lösung 1'!H15+0.5*'Lösung 1'!J15</f>
        <v>1.9847092752510863E-2</v>
      </c>
      <c r="G39" s="63"/>
      <c r="H39" s="114"/>
      <c r="I39" s="63"/>
    </row>
    <row r="40" spans="2:18" s="29" customFormat="1" ht="15.75" x14ac:dyDescent="0.25">
      <c r="B40" s="67"/>
      <c r="D40" s="130">
        <v>43718</v>
      </c>
      <c r="E40" s="130"/>
      <c r="F40" s="93">
        <f>0.3*'Lösung 1'!F16+0.2*'Lösung 1'!H16+0.5*'Lösung 1'!J16</f>
        <v>1.4065643776545622E-2</v>
      </c>
      <c r="G40" s="63"/>
      <c r="H40" s="114"/>
      <c r="I40" s="63"/>
    </row>
    <row r="41" spans="2:18" s="29" customFormat="1" ht="15.75" x14ac:dyDescent="0.25">
      <c r="B41" s="67"/>
      <c r="D41" s="130">
        <v>43719</v>
      </c>
      <c r="E41" s="130"/>
      <c r="F41" s="93">
        <f>0.3*'Lösung 1'!F17+0.2*'Lösung 1'!H17+0.5*'Lösung 1'!J17</f>
        <v>1.6917720581534245E-2</v>
      </c>
      <c r="G41" s="63"/>
      <c r="H41" s="114"/>
      <c r="I41" s="63"/>
    </row>
    <row r="42" spans="2:18" s="29" customFormat="1" ht="15.75" x14ac:dyDescent="0.25">
      <c r="B42" s="67"/>
      <c r="D42" s="130">
        <v>43720</v>
      </c>
      <c r="E42" s="130"/>
      <c r="F42" s="93">
        <f>0.3*'Lösung 1'!F18+0.2*'Lösung 1'!H18+0.5*'Lösung 1'!J18</f>
        <v>-7.1497281654418817E-3</v>
      </c>
      <c r="G42" s="63"/>
      <c r="H42" s="114"/>
      <c r="I42" s="63"/>
    </row>
    <row r="43" spans="2:18" s="29" customFormat="1" ht="15.75" x14ac:dyDescent="0.25">
      <c r="B43" s="67"/>
      <c r="D43" s="130">
        <v>43721</v>
      </c>
      <c r="E43" s="130"/>
      <c r="F43" s="93">
        <f>0.3*'Lösung 1'!F19+0.2*'Lösung 1'!H19+0.5*'Lösung 1'!J19</f>
        <v>1.4107732727511757E-2</v>
      </c>
      <c r="G43" s="63"/>
      <c r="H43" s="114"/>
      <c r="I43" s="63"/>
    </row>
    <row r="44" spans="2:18" s="29" customFormat="1" ht="15.75" x14ac:dyDescent="0.25">
      <c r="B44" s="67"/>
      <c r="D44" s="130">
        <v>43724</v>
      </c>
      <c r="E44" s="130"/>
      <c r="F44" s="93">
        <f>0.3*'Lösung 1'!F20+0.2*'Lösung 1'!H20+0.5*'Lösung 1'!J20</f>
        <v>-1.3190945139075339E-2</v>
      </c>
      <c r="G44" s="63"/>
      <c r="H44" s="114"/>
      <c r="I44" s="63"/>
    </row>
    <row r="45" spans="2:18" s="29" customFormat="1" ht="15.75" x14ac:dyDescent="0.25">
      <c r="B45" s="67"/>
      <c r="D45" s="130">
        <v>43725</v>
      </c>
      <c r="E45" s="130"/>
      <c r="F45" s="93">
        <f>0.3*'Lösung 1'!F21+0.2*'Lösung 1'!H21+0.5*'Lösung 1'!J21</f>
        <v>-9.3603794715268699E-3</v>
      </c>
      <c r="G45" s="63"/>
      <c r="H45" s="114"/>
      <c r="I45" s="63"/>
    </row>
    <row r="46" spans="2:18" s="29" customFormat="1" ht="15.75" x14ac:dyDescent="0.25">
      <c r="B46" s="67"/>
      <c r="D46" s="130">
        <v>43726</v>
      </c>
      <c r="E46" s="130"/>
      <c r="F46" s="93">
        <f>0.3*'Lösung 1'!F22+0.2*'Lösung 1'!H22+0.5*'Lösung 1'!J22</f>
        <v>-1.1471867948950254E-2</v>
      </c>
      <c r="G46" s="63"/>
      <c r="H46" s="114"/>
      <c r="I46" s="63"/>
    </row>
    <row r="47" spans="2:18" s="29" customFormat="1" ht="15.75" x14ac:dyDescent="0.25">
      <c r="B47" s="67"/>
      <c r="D47" s="130">
        <v>43727</v>
      </c>
      <c r="E47" s="130"/>
      <c r="F47" s="93">
        <f>0.3*'Lösung 1'!F23+0.2*'Lösung 1'!H23+0.5*'Lösung 1'!J23</f>
        <v>1.0364693565213879E-2</v>
      </c>
      <c r="G47" s="63"/>
      <c r="H47" s="114"/>
      <c r="I47" s="63"/>
    </row>
    <row r="48" spans="2:18" s="29" customFormat="1" ht="15.75" x14ac:dyDescent="0.25">
      <c r="B48" s="67"/>
      <c r="D48" s="130">
        <v>43728</v>
      </c>
      <c r="E48" s="130"/>
      <c r="F48" s="93">
        <f>0.3*'Lösung 1'!F24+0.2*'Lösung 1'!H24+0.5*'Lösung 1'!J24</f>
        <v>-2.5818601227135863E-3</v>
      </c>
      <c r="G48" s="63"/>
      <c r="H48" s="114"/>
      <c r="I48" s="63"/>
    </row>
    <row r="49" spans="2:9" s="29" customFormat="1" ht="15.75" x14ac:dyDescent="0.25">
      <c r="B49" s="67"/>
      <c r="D49" s="130">
        <v>43731</v>
      </c>
      <c r="E49" s="130"/>
      <c r="F49" s="93">
        <f>0.3*'Lösung 1'!F25+0.2*'Lösung 1'!H25+0.5*'Lösung 1'!J25</f>
        <v>-2.3283713015635053E-2</v>
      </c>
      <c r="G49" s="63"/>
      <c r="H49" s="114"/>
      <c r="I49" s="63"/>
    </row>
    <row r="50" spans="2:9" s="29" customFormat="1" ht="15.75" x14ac:dyDescent="0.25">
      <c r="B50" s="67"/>
      <c r="D50" s="130">
        <v>43732</v>
      </c>
      <c r="E50" s="130"/>
      <c r="F50" s="93">
        <f>0.3*'Lösung 1'!F26+0.2*'Lösung 1'!H26+0.5*'Lösung 1'!J26</f>
        <v>-9.9721734635683339E-3</v>
      </c>
      <c r="G50" s="63"/>
      <c r="H50" s="114"/>
      <c r="I50" s="63"/>
    </row>
    <row r="51" spans="2:9" s="29" customFormat="1" ht="15.75" x14ac:dyDescent="0.25">
      <c r="B51" s="67"/>
      <c r="D51" s="130">
        <v>43733</v>
      </c>
      <c r="E51" s="130"/>
      <c r="F51" s="93">
        <f>0.3*'Lösung 1'!F27+0.2*'Lösung 1'!H27+0.5*'Lösung 1'!J27</f>
        <v>-1.6904819615395895E-2</v>
      </c>
      <c r="G51" s="63"/>
      <c r="H51" s="114"/>
      <c r="I51" s="63"/>
    </row>
    <row r="52" spans="2:9" s="29" customFormat="1" ht="15.75" x14ac:dyDescent="0.25">
      <c r="B52" s="67"/>
      <c r="D52" s="130">
        <v>43734</v>
      </c>
      <c r="E52" s="130"/>
      <c r="F52" s="93">
        <f>0.3*'Lösung 1'!F28+0.2*'Lösung 1'!H28+0.5*'Lösung 1'!J28</f>
        <v>4.7308354995687415E-3</v>
      </c>
      <c r="G52" s="63"/>
      <c r="H52" s="114"/>
      <c r="I52" s="63"/>
    </row>
    <row r="53" spans="2:9" s="29" customFormat="1" ht="15.75" x14ac:dyDescent="0.25">
      <c r="B53" s="67"/>
      <c r="D53" s="130">
        <v>43735</v>
      </c>
      <c r="E53" s="130"/>
      <c r="F53" s="93">
        <f>0.3*'Lösung 1'!F29+0.2*'Lösung 1'!H29+0.5*'Lösung 1'!J29</f>
        <v>1.487366229448517E-3</v>
      </c>
      <c r="G53" s="63"/>
      <c r="H53" s="114"/>
      <c r="I53" s="63"/>
    </row>
    <row r="54" spans="2:9" s="29" customFormat="1" ht="15.75" x14ac:dyDescent="0.25">
      <c r="B54" s="67"/>
      <c r="D54" s="130">
        <v>43738</v>
      </c>
      <c r="E54" s="130"/>
      <c r="F54" s="93">
        <f>0.3*'Lösung 1'!F30+0.2*'Lösung 1'!H30+0.5*'Lösung 1'!J30</f>
        <v>8.0163124470245435E-3</v>
      </c>
      <c r="G54" s="63"/>
      <c r="H54" s="114"/>
      <c r="I54" s="63"/>
    </row>
    <row r="55" spans="2:9" s="29" customFormat="1" ht="15.75" x14ac:dyDescent="0.25">
      <c r="B55" s="67"/>
      <c r="D55" s="130">
        <v>43739</v>
      </c>
      <c r="E55" s="130"/>
      <c r="F55" s="93">
        <f>0.3*'Lösung 1'!F31+0.2*'Lösung 1'!H31+0.5*'Lösung 1'!J31</f>
        <v>-2.4017074833846363E-2</v>
      </c>
      <c r="G55" s="63"/>
      <c r="H55" s="114"/>
      <c r="I55" s="63"/>
    </row>
    <row r="56" spans="2:9" s="29" customFormat="1" ht="15.75" x14ac:dyDescent="0.25">
      <c r="B56" s="67"/>
      <c r="D56" s="130">
        <v>43740</v>
      </c>
      <c r="E56" s="130"/>
      <c r="F56" s="93">
        <f>0.3*'Lösung 1'!F32+0.2*'Lösung 1'!H32+0.5*'Lösung 1'!J32</f>
        <v>-2.7824499191246098E-2</v>
      </c>
      <c r="G56" s="63"/>
      <c r="H56" s="114"/>
      <c r="I56" s="63"/>
    </row>
    <row r="57" spans="2:9" s="29" customFormat="1" ht="15.75" x14ac:dyDescent="0.25">
      <c r="B57" s="67"/>
      <c r="D57" s="130">
        <v>43741</v>
      </c>
      <c r="E57" s="130"/>
      <c r="F57" s="93">
        <f>0.3*'Lösung 1'!F33+0.2*'Lösung 1'!H33+0.5*'Lösung 1'!J33</f>
        <v>-1.6654537443160634E-2</v>
      </c>
      <c r="G57" s="63"/>
      <c r="H57" s="114"/>
      <c r="I57" s="63"/>
    </row>
    <row r="58" spans="2:9" s="29" customFormat="1" ht="15.75" x14ac:dyDescent="0.25">
      <c r="B58" s="67"/>
      <c r="D58" s="130">
        <v>43742</v>
      </c>
      <c r="E58" s="130"/>
      <c r="F58" s="93">
        <f>0.3*'Lösung 1'!F34+0.2*'Lösung 1'!H34+0.5*'Lösung 1'!J34</f>
        <v>-1.4422696267106126E-3</v>
      </c>
      <c r="G58" s="63"/>
      <c r="H58" s="114"/>
      <c r="I58" s="63"/>
    </row>
    <row r="59" spans="2:9" s="29" customFormat="1" ht="15.75" x14ac:dyDescent="0.25">
      <c r="B59" s="67"/>
      <c r="D59" s="130">
        <v>43745</v>
      </c>
      <c r="E59" s="130"/>
      <c r="F59" s="93">
        <f>0.3*'Lösung 1'!F35+0.2*'Lösung 1'!H35+0.5*'Lösung 1'!J35</f>
        <v>4.1550247517235352E-3</v>
      </c>
      <c r="G59" s="63"/>
      <c r="H59" s="114"/>
      <c r="I59" s="63"/>
    </row>
    <row r="60" spans="2:9" s="29" customFormat="1" ht="15.75" x14ac:dyDescent="0.25">
      <c r="B60" s="67"/>
      <c r="D60" s="130">
        <v>43746</v>
      </c>
      <c r="E60" s="130"/>
      <c r="F60" s="93">
        <f>0.3*'Lösung 1'!F36+0.2*'Lösung 1'!H36+0.5*'Lösung 1'!J36</f>
        <v>-7.2450373024081968E-3</v>
      </c>
      <c r="G60" s="63"/>
      <c r="H60" s="114"/>
      <c r="I60" s="63"/>
    </row>
    <row r="61" spans="2:9" s="29" customFormat="1" ht="15.75" x14ac:dyDescent="0.25">
      <c r="B61" s="67"/>
      <c r="D61" s="130">
        <v>43747</v>
      </c>
      <c r="E61" s="130"/>
      <c r="F61" s="93">
        <f>0.3*'Lösung 1'!F37+0.2*'Lösung 1'!H37+0.5*'Lösung 1'!J37</f>
        <v>2.1751008283147355E-3</v>
      </c>
      <c r="G61" s="63"/>
      <c r="H61" s="114"/>
      <c r="I61" s="63"/>
    </row>
    <row r="62" spans="2:9" s="29" customFormat="1" ht="15.75" x14ac:dyDescent="0.25">
      <c r="B62" s="67"/>
      <c r="D62" s="130">
        <v>43748</v>
      </c>
      <c r="E62" s="130"/>
      <c r="F62" s="93">
        <f>0.3*'Lösung 1'!F38+0.2*'Lösung 1'!H38+0.5*'Lösung 1'!J38</f>
        <v>1.6204416822506819E-2</v>
      </c>
      <c r="G62" s="63"/>
      <c r="H62" s="114"/>
      <c r="I62" s="63"/>
    </row>
    <row r="63" spans="2:9" s="29" customFormat="1" ht="15.75" x14ac:dyDescent="0.25">
      <c r="B63" s="67"/>
      <c r="D63" s="130">
        <v>43749</v>
      </c>
      <c r="E63" s="130"/>
      <c r="F63" s="93">
        <f>0.3*'Lösung 1'!F39+0.2*'Lösung 1'!H39+0.5*'Lösung 1'!J39</f>
        <v>2.7601779949328088E-2</v>
      </c>
      <c r="G63" s="63"/>
      <c r="H63" s="114"/>
      <c r="I63" s="63"/>
    </row>
    <row r="64" spans="2:9" s="29" customFormat="1" ht="15.75" x14ac:dyDescent="0.25">
      <c r="B64" s="67"/>
      <c r="D64" s="130">
        <v>43752</v>
      </c>
      <c r="E64" s="130"/>
      <c r="F64" s="93">
        <f>0.3*'Lösung 1'!F40+0.2*'Lösung 1'!H40+0.5*'Lösung 1'!J40</f>
        <v>-2.5963040487899324E-3</v>
      </c>
      <c r="G64" s="63"/>
      <c r="H64" s="114"/>
      <c r="I64" s="63"/>
    </row>
    <row r="65" spans="2:9" s="29" customFormat="1" ht="15.75" x14ac:dyDescent="0.25">
      <c r="B65" s="67"/>
      <c r="D65" s="130">
        <v>43753</v>
      </c>
      <c r="E65" s="130"/>
      <c r="F65" s="93">
        <f>0.3*'Lösung 1'!F41+0.2*'Lösung 1'!H41+0.5*'Lösung 1'!J41</f>
        <v>1.8439126514135706E-2</v>
      </c>
      <c r="G65" s="63"/>
      <c r="H65" s="114"/>
      <c r="I65" s="63"/>
    </row>
    <row r="66" spans="2:9" s="29" customFormat="1" ht="15.75" x14ac:dyDescent="0.25">
      <c r="B66" s="67"/>
      <c r="D66" s="130">
        <v>43754</v>
      </c>
      <c r="E66" s="130"/>
      <c r="F66" s="93">
        <f>0.3*'Lösung 1'!F42+0.2*'Lösung 1'!H42+0.5*'Lösung 1'!J42</f>
        <v>7.5491280274173397E-3</v>
      </c>
      <c r="G66" s="63"/>
      <c r="H66" s="114"/>
      <c r="I66" s="63"/>
    </row>
    <row r="67" spans="2:9" s="29" customFormat="1" ht="15.75" x14ac:dyDescent="0.25">
      <c r="B67" s="67"/>
      <c r="D67" s="130">
        <v>43755</v>
      </c>
      <c r="E67" s="130"/>
      <c r="F67" s="93">
        <f>0.3*'Lösung 1'!F43+0.2*'Lösung 1'!H43+0.5*'Lösung 1'!J43</f>
        <v>-4.1928504554171629E-3</v>
      </c>
      <c r="G67" s="63"/>
      <c r="H67" s="114"/>
      <c r="I67" s="63"/>
    </row>
    <row r="68" spans="2:9" s="29" customFormat="1" ht="15.75" x14ac:dyDescent="0.25">
      <c r="B68" s="67"/>
      <c r="D68" s="130">
        <v>43756</v>
      </c>
      <c r="E68" s="130"/>
      <c r="F68" s="93">
        <f>0.3*'Lösung 1'!F44+0.2*'Lösung 1'!H44+0.5*'Lösung 1'!J44</f>
        <v>-7.0755362644295827E-3</v>
      </c>
      <c r="G68" s="63"/>
      <c r="H68" s="114"/>
      <c r="I68" s="63"/>
    </row>
    <row r="69" spans="2:9" s="29" customFormat="1" ht="15.75" x14ac:dyDescent="0.25">
      <c r="B69" s="67"/>
      <c r="D69" s="130">
        <v>43759</v>
      </c>
      <c r="E69" s="130"/>
      <c r="F69" s="93">
        <f>0.3*'Lösung 1'!F45+0.2*'Lösung 1'!H45+0.5*'Lösung 1'!J45</f>
        <v>2.1142046750476415E-2</v>
      </c>
      <c r="G69" s="63"/>
      <c r="H69" s="114"/>
      <c r="I69" s="63"/>
    </row>
    <row r="70" spans="2:9" s="29" customFormat="1" ht="15.75" x14ac:dyDescent="0.25">
      <c r="B70" s="67"/>
      <c r="D70" s="130">
        <v>43760</v>
      </c>
      <c r="E70" s="130"/>
      <c r="F70" s="93">
        <f>0.3*'Lösung 1'!F46+0.2*'Lösung 1'!H46+0.5*'Lösung 1'!J46</f>
        <v>-7.6838316010082721E-4</v>
      </c>
      <c r="G70" s="63"/>
      <c r="H70" s="114"/>
      <c r="I70" s="63"/>
    </row>
    <row r="71" spans="2:9" s="29" customFormat="1" ht="15.75" x14ac:dyDescent="0.25">
      <c r="B71" s="67"/>
      <c r="D71" s="130">
        <v>43761</v>
      </c>
      <c r="E71" s="130"/>
      <c r="F71" s="93">
        <f>0.3*'Lösung 1'!F47+0.2*'Lösung 1'!H47+0.5*'Lösung 1'!J47</f>
        <v>1.4547941155449395E-2</v>
      </c>
      <c r="G71" s="63"/>
      <c r="H71" s="114"/>
      <c r="I71" s="63"/>
    </row>
    <row r="72" spans="2:9" s="29" customFormat="1" ht="15.75" x14ac:dyDescent="0.25">
      <c r="B72" s="67"/>
      <c r="D72" s="130">
        <v>43762</v>
      </c>
      <c r="E72" s="130"/>
      <c r="F72" s="93">
        <f>0.3*'Lösung 1'!F48+0.2*'Lösung 1'!H48+0.5*'Lösung 1'!J48</f>
        <v>7.0114639922387069E-3</v>
      </c>
      <c r="G72" s="63"/>
      <c r="H72" s="114"/>
      <c r="I72" s="63"/>
    </row>
    <row r="73" spans="2:9" s="29" customFormat="1" ht="15.75" x14ac:dyDescent="0.25">
      <c r="B73" s="67"/>
      <c r="D73" s="130">
        <v>43763</v>
      </c>
      <c r="E73" s="130"/>
      <c r="F73" s="93">
        <f>0.3*'Lösung 1'!F49+0.2*'Lösung 1'!H49+0.5*'Lösung 1'!J49</f>
        <v>1.1933905473549666E-2</v>
      </c>
      <c r="G73" s="63"/>
      <c r="H73" s="114"/>
      <c r="I73" s="63"/>
    </row>
    <row r="74" spans="2:9" s="29" customFormat="1" ht="15.75" x14ac:dyDescent="0.25">
      <c r="B74" s="67"/>
      <c r="D74" s="130">
        <v>43766</v>
      </c>
      <c r="E74" s="130"/>
      <c r="F74" s="93">
        <f>0.3*'Lösung 1'!F50+0.2*'Lösung 1'!H50+0.5*'Lösung 1'!J50</f>
        <v>1.4279616441651922E-2</v>
      </c>
      <c r="G74" s="63"/>
      <c r="H74" s="114"/>
      <c r="I74" s="63"/>
    </row>
    <row r="75" spans="2:9" s="29" customFormat="1" ht="15.75" x14ac:dyDescent="0.25">
      <c r="B75" s="67"/>
      <c r="D75" s="130">
        <v>43767</v>
      </c>
      <c r="E75" s="130"/>
      <c r="F75" s="93">
        <f>0.3*'Lösung 1'!F51+0.2*'Lösung 1'!H51+0.5*'Lösung 1'!J51</f>
        <v>-1.6476422060084483E-3</v>
      </c>
      <c r="G75" s="63"/>
      <c r="H75" s="114"/>
      <c r="I75" s="63"/>
    </row>
    <row r="76" spans="2:9" s="29" customFormat="1" ht="15.75" x14ac:dyDescent="0.25">
      <c r="B76" s="67"/>
      <c r="D76" s="130">
        <v>43768</v>
      </c>
      <c r="E76" s="130"/>
      <c r="F76" s="93">
        <f>0.3*'Lösung 1'!F52+0.2*'Lösung 1'!H52+0.5*'Lösung 1'!J52</f>
        <v>-1.2855277758207783E-2</v>
      </c>
      <c r="G76" s="63"/>
      <c r="H76" s="114"/>
      <c r="I76" s="63"/>
    </row>
    <row r="77" spans="2:9" s="29" customFormat="1" ht="15.75" x14ac:dyDescent="0.25">
      <c r="B77" s="67"/>
      <c r="D77" s="130">
        <v>43769</v>
      </c>
      <c r="E77" s="130"/>
      <c r="F77" s="93">
        <f>0.3*'Lösung 1'!F53+0.2*'Lösung 1'!H53+0.5*'Lösung 1'!J53</f>
        <v>-8.3722364943696111E-3</v>
      </c>
      <c r="G77" s="63"/>
      <c r="H77" s="114"/>
      <c r="I77" s="63"/>
    </row>
    <row r="78" spans="2:9" s="29" customFormat="1" ht="15.75" x14ac:dyDescent="0.25">
      <c r="B78" s="67"/>
      <c r="D78" s="130">
        <v>43770</v>
      </c>
      <c r="E78" s="130"/>
      <c r="F78" s="93">
        <f>0.3*'Lösung 1'!F54+0.2*'Lösung 1'!H54+0.5*'Lösung 1'!J54</f>
        <v>1.3436503736955419E-2</v>
      </c>
      <c r="G78" s="63"/>
      <c r="H78" s="114"/>
      <c r="I78" s="63"/>
    </row>
    <row r="79" spans="2:9" s="29" customFormat="1" ht="15.75" x14ac:dyDescent="0.25">
      <c r="B79" s="67"/>
      <c r="D79" s="130">
        <v>43773</v>
      </c>
      <c r="E79" s="130"/>
      <c r="F79" s="93">
        <f>0.3*'Lösung 1'!F55+0.2*'Lösung 1'!H55+0.5*'Lösung 1'!J55</f>
        <v>2.7333986420556934E-2</v>
      </c>
      <c r="G79" s="63"/>
      <c r="H79" s="114"/>
      <c r="I79" s="63"/>
    </row>
    <row r="80" spans="2:9" s="29" customFormat="1" ht="15.75" x14ac:dyDescent="0.25">
      <c r="B80" s="67"/>
      <c r="D80" s="130">
        <v>43774</v>
      </c>
      <c r="E80" s="130"/>
      <c r="F80" s="93">
        <f>0.3*'Lösung 1'!F56+0.2*'Lösung 1'!H56+0.5*'Lösung 1'!J56</f>
        <v>2.3591206010446621E-3</v>
      </c>
      <c r="G80" s="63"/>
      <c r="H80" s="114"/>
      <c r="I80" s="63"/>
    </row>
    <row r="81" spans="2:9" s="29" customFormat="1" ht="15.75" x14ac:dyDescent="0.25">
      <c r="B81" s="67"/>
      <c r="D81" s="130">
        <v>43775</v>
      </c>
      <c r="E81" s="130"/>
      <c r="F81" s="93">
        <f>0.3*'Lösung 1'!F57+0.2*'Lösung 1'!H57+0.5*'Lösung 1'!J57</f>
        <v>5.8253851294924868E-4</v>
      </c>
      <c r="G81" s="63"/>
      <c r="H81" s="114"/>
      <c r="I81" s="63"/>
    </row>
    <row r="82" spans="2:9" s="29" customFormat="1" ht="15.75" x14ac:dyDescent="0.25">
      <c r="B82" s="67"/>
      <c r="D82" s="130">
        <v>43776</v>
      </c>
      <c r="E82" s="130"/>
      <c r="F82" s="93">
        <f>0.3*'Lösung 1'!F58+0.2*'Lösung 1'!H58+0.5*'Lösung 1'!J58</f>
        <v>1.1138784924874546E-2</v>
      </c>
      <c r="G82" s="63"/>
      <c r="H82" s="114"/>
      <c r="I82" s="63"/>
    </row>
    <row r="83" spans="2:9" s="29" customFormat="1" ht="15.75" x14ac:dyDescent="0.25">
      <c r="B83" s="67"/>
      <c r="D83" s="130">
        <v>43777</v>
      </c>
      <c r="E83" s="130"/>
      <c r="F83" s="93">
        <f>0.3*'Lösung 1'!F59+0.2*'Lösung 1'!H59+0.5*'Lösung 1'!J59</f>
        <v>-1.7049876306347623E-2</v>
      </c>
      <c r="G83" s="63"/>
      <c r="H83" s="114"/>
      <c r="I83" s="63"/>
    </row>
    <row r="84" spans="2:9" s="29" customFormat="1" ht="15.75" x14ac:dyDescent="0.25">
      <c r="B84" s="67"/>
      <c r="D84" s="130">
        <v>43780</v>
      </c>
      <c r="E84" s="130"/>
      <c r="F84" s="93">
        <f>0.3*'Lösung 1'!F60+0.2*'Lösung 1'!H60+0.5*'Lösung 1'!J60</f>
        <v>-6.3451181054797407E-3</v>
      </c>
      <c r="G84" s="63"/>
      <c r="H84" s="114"/>
      <c r="I84" s="63"/>
    </row>
    <row r="85" spans="2:9" s="29" customFormat="1" ht="15.75" x14ac:dyDescent="0.25">
      <c r="B85" s="67"/>
      <c r="D85" s="130">
        <v>43781</v>
      </c>
      <c r="E85" s="130"/>
      <c r="F85" s="93">
        <f>0.3*'Lösung 1'!F61+0.2*'Lösung 1'!H61+0.5*'Lösung 1'!J61</f>
        <v>3.0693554879518414E-3</v>
      </c>
      <c r="G85" s="63"/>
      <c r="H85" s="114"/>
      <c r="I85" s="63"/>
    </row>
    <row r="86" spans="2:9" s="29" customFormat="1" ht="15.75" x14ac:dyDescent="0.25">
      <c r="B86" s="67"/>
      <c r="D86" s="130">
        <v>43782</v>
      </c>
      <c r="E86" s="130"/>
      <c r="F86" s="93">
        <f>0.3*'Lösung 1'!F62+0.2*'Lösung 1'!H62+0.5*'Lösung 1'!J62</f>
        <v>-1.2985621759910693E-2</v>
      </c>
      <c r="G86" s="63"/>
      <c r="H86" s="114"/>
      <c r="I86" s="63"/>
    </row>
    <row r="87" spans="2:9" s="29" customFormat="1" ht="15.75" x14ac:dyDescent="0.25">
      <c r="B87" s="67"/>
      <c r="D87" s="130">
        <v>43783</v>
      </c>
      <c r="E87" s="130"/>
      <c r="F87" s="93">
        <f>0.3*'Lösung 1'!F63+0.2*'Lösung 1'!H63+0.5*'Lösung 1'!J63</f>
        <v>-1.4560119138589788E-3</v>
      </c>
      <c r="G87" s="63"/>
      <c r="H87" s="114"/>
      <c r="I87" s="63"/>
    </row>
    <row r="88" spans="2:9" s="29" customFormat="1" ht="15.75" x14ac:dyDescent="0.25">
      <c r="B88" s="67"/>
      <c r="D88" s="130">
        <v>43784</v>
      </c>
      <c r="E88" s="130"/>
      <c r="F88" s="93">
        <f>0.3*'Lösung 1'!F64+0.2*'Lösung 1'!H64+0.5*'Lösung 1'!J64</f>
        <v>1.6261788775897699E-2</v>
      </c>
      <c r="G88" s="63"/>
      <c r="H88" s="114"/>
      <c r="I88" s="63"/>
    </row>
    <row r="89" spans="2:9" s="29" customFormat="1" ht="15.75" x14ac:dyDescent="0.25">
      <c r="B89" s="67"/>
      <c r="D89" s="130">
        <v>43787</v>
      </c>
      <c r="E89" s="130"/>
      <c r="F89" s="93">
        <f>0.3*'Lösung 1'!F65+0.2*'Lösung 1'!H65+0.5*'Lösung 1'!J65</f>
        <v>-4.2339949519479801E-4</v>
      </c>
      <c r="G89" s="63"/>
      <c r="H89" s="114"/>
      <c r="I89" s="63"/>
    </row>
    <row r="90" spans="2:9" s="29" customFormat="1" ht="15.75" x14ac:dyDescent="0.25">
      <c r="B90" s="67"/>
      <c r="D90" s="130">
        <v>43788</v>
      </c>
      <c r="E90" s="130"/>
      <c r="F90" s="93">
        <f>0.3*'Lösung 1'!F66+0.2*'Lösung 1'!H66+0.5*'Lösung 1'!J66</f>
        <v>2.0851558281086095E-3</v>
      </c>
      <c r="G90" s="63"/>
      <c r="H90" s="114"/>
      <c r="I90" s="63"/>
    </row>
    <row r="91" spans="2:9" s="29" customFormat="1" ht="15.75" x14ac:dyDescent="0.25">
      <c r="B91" s="67"/>
      <c r="D91" s="130">
        <v>43789</v>
      </c>
      <c r="E91" s="130"/>
      <c r="F91" s="93">
        <f>0.3*'Lösung 1'!F67+0.2*'Lösung 1'!H67+0.5*'Lösung 1'!J67</f>
        <v>1.519442536282545E-3</v>
      </c>
      <c r="G91" s="63"/>
      <c r="H91" s="114"/>
      <c r="I91" s="63"/>
    </row>
    <row r="92" spans="2:9" s="29" customFormat="1" ht="15.75" x14ac:dyDescent="0.25">
      <c r="B92" s="67"/>
      <c r="D92" s="130">
        <v>43790</v>
      </c>
      <c r="E92" s="130"/>
      <c r="F92" s="93">
        <f>0.3*'Lösung 1'!F68+0.2*'Lösung 1'!H68+0.5*'Lösung 1'!J68</f>
        <v>-1.4532254888842576E-3</v>
      </c>
      <c r="G92" s="63"/>
      <c r="H92" s="114"/>
      <c r="I92" s="63"/>
    </row>
    <row r="93" spans="2:9" s="29" customFormat="1" ht="15.75" x14ac:dyDescent="0.25">
      <c r="B93" s="67"/>
      <c r="D93" s="130">
        <v>43791</v>
      </c>
      <c r="E93" s="130"/>
      <c r="F93" s="93">
        <f>0.3*'Lösung 1'!F69+0.2*'Lösung 1'!H69+0.5*'Lösung 1'!J69</f>
        <v>1.0554974781153947E-2</v>
      </c>
      <c r="G93" s="63"/>
      <c r="H93" s="114"/>
      <c r="I93" s="63"/>
    </row>
    <row r="94" spans="2:9" s="29" customFormat="1" ht="15.75" x14ac:dyDescent="0.25">
      <c r="B94" s="67"/>
      <c r="D94" s="130">
        <v>43794</v>
      </c>
      <c r="E94" s="130"/>
      <c r="F94" s="93">
        <f>0.3*'Lösung 1'!F70+0.2*'Lösung 1'!H70+0.5*'Lösung 1'!J70</f>
        <v>8.5162527463336531E-3</v>
      </c>
      <c r="G94" s="63"/>
      <c r="H94" s="114"/>
      <c r="I94" s="63"/>
    </row>
    <row r="95" spans="2:9" s="29" customFormat="1" ht="15.75" x14ac:dyDescent="0.25">
      <c r="B95" s="67"/>
      <c r="D95" s="130">
        <v>43795</v>
      </c>
      <c r="E95" s="130"/>
      <c r="F95" s="93">
        <f>0.3*'Lösung 1'!F71+0.2*'Lösung 1'!H71+0.5*'Lösung 1'!J71</f>
        <v>-3.4863220459891652E-3</v>
      </c>
      <c r="G95" s="63"/>
      <c r="H95" s="114"/>
      <c r="I95" s="63"/>
    </row>
    <row r="96" spans="2:9" s="29" customFormat="1" ht="15.75" x14ac:dyDescent="0.25">
      <c r="B96" s="67"/>
      <c r="D96" s="130">
        <v>43796</v>
      </c>
      <c r="E96" s="130"/>
      <c r="F96" s="93">
        <f>0.3*'Lösung 1'!F72+0.2*'Lösung 1'!H72+0.5*'Lösung 1'!J72</f>
        <v>7.0460513685284276E-3</v>
      </c>
      <c r="G96" s="63"/>
      <c r="H96" s="114"/>
      <c r="I96" s="63"/>
    </row>
    <row r="97" spans="2:9" s="29" customFormat="1" ht="15.75" x14ac:dyDescent="0.25">
      <c r="B97" s="67"/>
      <c r="D97" s="130">
        <v>43797</v>
      </c>
      <c r="E97" s="130"/>
      <c r="F97" s="93">
        <f>0.3*'Lösung 1'!F73+0.2*'Lösung 1'!H73+0.5*'Lösung 1'!J73</f>
        <v>-3.3397970634510775E-3</v>
      </c>
      <c r="G97" s="63"/>
      <c r="H97" s="114"/>
      <c r="I97" s="63"/>
    </row>
    <row r="98" spans="2:9" s="29" customFormat="1" ht="15.75" x14ac:dyDescent="0.25">
      <c r="B98" s="67"/>
      <c r="D98" s="130">
        <v>43798</v>
      </c>
      <c r="E98" s="130"/>
      <c r="F98" s="93">
        <f>0.3*'Lösung 1'!F74+0.2*'Lösung 1'!H74+0.5*'Lösung 1'!J74</f>
        <v>-8.3133990324931739E-3</v>
      </c>
      <c r="G98" s="63"/>
      <c r="H98" s="114"/>
      <c r="I98" s="63"/>
    </row>
    <row r="99" spans="2:9" s="29" customFormat="1" ht="15.75" x14ac:dyDescent="0.25">
      <c r="B99" s="67"/>
      <c r="D99" s="130">
        <v>43801</v>
      </c>
      <c r="E99" s="130"/>
      <c r="F99" s="93">
        <f>0.3*'Lösung 1'!F75+0.2*'Lösung 1'!H75+0.5*'Lösung 1'!J75</f>
        <v>-1.0506353775685651E-2</v>
      </c>
      <c r="G99" s="63"/>
      <c r="H99" s="114"/>
      <c r="I99" s="63"/>
    </row>
    <row r="100" spans="2:9" s="29" customFormat="1" ht="15.75" x14ac:dyDescent="0.25">
      <c r="B100" s="67"/>
      <c r="D100" s="130">
        <v>43802</v>
      </c>
      <c r="E100" s="130"/>
      <c r="F100" s="93">
        <f>0.3*'Lösung 1'!F76+0.2*'Lösung 1'!H76+0.5*'Lösung 1'!J76</f>
        <v>-2.1329962014431336E-2</v>
      </c>
      <c r="G100" s="63"/>
      <c r="H100" s="114"/>
      <c r="I100" s="63"/>
    </row>
    <row r="101" spans="2:9" s="29" customFormat="1" ht="15.75" x14ac:dyDescent="0.25">
      <c r="B101" s="67"/>
      <c r="D101" s="130">
        <v>43803</v>
      </c>
      <c r="E101" s="130"/>
      <c r="F101" s="93">
        <f>0.3*'Lösung 1'!F77+0.2*'Lösung 1'!H77+0.5*'Lösung 1'!J77</f>
        <v>1.6188725080227305E-2</v>
      </c>
      <c r="G101" s="63"/>
      <c r="H101" s="114"/>
      <c r="I101" s="63"/>
    </row>
    <row r="102" spans="2:9" s="29" customFormat="1" ht="15.75" x14ac:dyDescent="0.25">
      <c r="B102" s="67"/>
      <c r="D102" s="130">
        <v>43804</v>
      </c>
      <c r="E102" s="130"/>
      <c r="F102" s="93">
        <f>0.3*'Lösung 1'!F78+0.2*'Lösung 1'!H78+0.5*'Lösung 1'!J78</f>
        <v>2.0349868710524133E-3</v>
      </c>
      <c r="G102" s="63"/>
      <c r="H102" s="114"/>
      <c r="I102" s="63"/>
    </row>
    <row r="103" spans="2:9" s="29" customFormat="1" ht="15.75" x14ac:dyDescent="0.25">
      <c r="B103" s="67"/>
      <c r="D103" s="130">
        <v>43805</v>
      </c>
      <c r="E103" s="130"/>
      <c r="F103" s="93">
        <f>0.3*'Lösung 1'!F79+0.2*'Lösung 1'!H79+0.5*'Lösung 1'!J79</f>
        <v>1.3656337176376886E-2</v>
      </c>
      <c r="G103" s="63"/>
      <c r="H103" s="114"/>
      <c r="I103" s="63"/>
    </row>
    <row r="104" spans="2:9" s="29" customFormat="1" ht="15.75" x14ac:dyDescent="0.25">
      <c r="B104" s="67"/>
      <c r="D104" s="130">
        <v>43808</v>
      </c>
      <c r="E104" s="130"/>
      <c r="F104" s="93">
        <f>0.3*'Lösung 1'!F80+0.2*'Lösung 1'!H80+0.5*'Lösung 1'!J80</f>
        <v>3.0635591749517133E-4</v>
      </c>
      <c r="G104" s="63"/>
      <c r="H104" s="114"/>
      <c r="I104" s="63"/>
    </row>
    <row r="105" spans="2:9" s="29" customFormat="1" ht="15.75" x14ac:dyDescent="0.25">
      <c r="B105" s="67"/>
      <c r="D105" s="130">
        <v>43809</v>
      </c>
      <c r="E105" s="130"/>
      <c r="F105" s="93">
        <f>0.3*'Lösung 1'!F81+0.2*'Lösung 1'!H81+0.5*'Lösung 1'!J81</f>
        <v>-4.3489546098977152E-3</v>
      </c>
      <c r="G105" s="63"/>
      <c r="H105" s="114"/>
      <c r="I105" s="63"/>
    </row>
    <row r="106" spans="2:9" s="29" customFormat="1" ht="15.75" x14ac:dyDescent="0.25">
      <c r="B106" s="67"/>
      <c r="D106" s="130">
        <v>43810</v>
      </c>
      <c r="E106" s="130"/>
      <c r="F106" s="93">
        <f>0.3*'Lösung 1'!F82+0.2*'Lösung 1'!H82+0.5*'Lösung 1'!J82</f>
        <v>-9.1204907602081579E-4</v>
      </c>
      <c r="G106" s="63"/>
      <c r="H106" s="114"/>
      <c r="I106" s="63"/>
    </row>
    <row r="107" spans="2:9" s="29" customFormat="1" ht="15.75" x14ac:dyDescent="0.25">
      <c r="B107" s="67"/>
      <c r="D107" s="130">
        <v>43811</v>
      </c>
      <c r="E107" s="130"/>
      <c r="F107" s="93">
        <f>0.3*'Lösung 1'!F83+0.2*'Lösung 1'!H83+0.5*'Lösung 1'!J83</f>
        <v>2.3524680193597946E-2</v>
      </c>
      <c r="G107" s="63"/>
      <c r="H107" s="114"/>
      <c r="I107" s="63"/>
    </row>
    <row r="108" spans="2:9" s="29" customFormat="1" ht="15.75" x14ac:dyDescent="0.25">
      <c r="B108" s="67"/>
      <c r="D108" s="130">
        <v>43812</v>
      </c>
      <c r="E108" s="130"/>
      <c r="F108" s="93">
        <f>0.3*'Lösung 1'!F84+0.2*'Lösung 1'!H84+0.5*'Lösung 1'!J84</f>
        <v>-7.4384842753862925E-4</v>
      </c>
      <c r="G108" s="63"/>
      <c r="H108" s="114"/>
      <c r="I108" s="63"/>
    </row>
    <row r="109" spans="2:9" s="29" customFormat="1" ht="15.75" x14ac:dyDescent="0.25">
      <c r="B109" s="67"/>
      <c r="D109" s="130">
        <v>43815</v>
      </c>
      <c r="E109" s="130"/>
      <c r="F109" s="93">
        <f>0.3*'Lösung 1'!F85+0.2*'Lösung 1'!H85+0.5*'Lösung 1'!J85</f>
        <v>1.6935827188345055E-2</v>
      </c>
      <c r="G109" s="63"/>
      <c r="H109" s="114"/>
      <c r="I109" s="63"/>
    </row>
    <row r="110" spans="2:9" s="29" customFormat="1" ht="15.75" x14ac:dyDescent="0.25">
      <c r="B110" s="67"/>
      <c r="D110" s="130">
        <v>43816</v>
      </c>
      <c r="E110" s="130"/>
      <c r="F110" s="93">
        <f>0.3*'Lösung 1'!F86+0.2*'Lösung 1'!H86+0.5*'Lösung 1'!J86</f>
        <v>-1.9553788966322218E-4</v>
      </c>
      <c r="G110" s="63"/>
      <c r="H110" s="114"/>
      <c r="I110" s="63"/>
    </row>
    <row r="111" spans="2:9" s="29" customFormat="1" ht="15.75" x14ac:dyDescent="0.25">
      <c r="B111" s="67"/>
      <c r="D111" s="130">
        <v>43817</v>
      </c>
      <c r="E111" s="130"/>
      <c r="F111" s="93">
        <f>0.3*'Lösung 1'!F87+0.2*'Lösung 1'!H87+0.5*'Lösung 1'!J87</f>
        <v>1.5131841823143534E-3</v>
      </c>
      <c r="G111" s="63"/>
      <c r="H111" s="114"/>
      <c r="I111" s="63"/>
    </row>
    <row r="112" spans="2:9" s="29" customFormat="1" ht="15.75" x14ac:dyDescent="0.25">
      <c r="B112" s="67"/>
      <c r="D112" s="130">
        <v>43818</v>
      </c>
      <c r="E112" s="130"/>
      <c r="F112" s="93">
        <f>0.3*'Lösung 1'!F88+0.2*'Lösung 1'!H88+0.5*'Lösung 1'!J88</f>
        <v>-5.9742391779368468E-3</v>
      </c>
      <c r="G112" s="63"/>
      <c r="H112" s="114"/>
      <c r="I112" s="63"/>
    </row>
    <row r="113" spans="2:9" s="29" customFormat="1" ht="15.75" x14ac:dyDescent="0.25">
      <c r="B113" s="67"/>
      <c r="D113" s="130">
        <v>43819</v>
      </c>
      <c r="E113" s="130"/>
      <c r="F113" s="93">
        <f>0.3*'Lösung 1'!F89+0.2*'Lösung 1'!H89+0.5*'Lösung 1'!J89</f>
        <v>-3.7556972303989244E-3</v>
      </c>
      <c r="G113" s="63"/>
      <c r="H113" s="114"/>
      <c r="I113" s="63"/>
    </row>
    <row r="114" spans="2:9" s="29" customFormat="1" ht="15.75" x14ac:dyDescent="0.25">
      <c r="B114" s="67"/>
      <c r="D114" s="130">
        <v>43822</v>
      </c>
      <c r="E114" s="130"/>
      <c r="F114" s="93">
        <f>0.3*'Lösung 1'!F90+0.2*'Lösung 1'!H90+0.5*'Lösung 1'!J90</f>
        <v>-2.2742206458960744E-3</v>
      </c>
      <c r="G114" s="63"/>
      <c r="H114" s="114"/>
      <c r="I114" s="63"/>
    </row>
    <row r="115" spans="2:9" s="29" customFormat="1" ht="15.75" x14ac:dyDescent="0.25">
      <c r="B115" s="67"/>
      <c r="D115" s="130">
        <v>43823</v>
      </c>
      <c r="E115" s="130"/>
      <c r="F115" s="93">
        <f>0.3*'Lösung 1'!F91+0.2*'Lösung 1'!H91+0.5*'Lösung 1'!J91</f>
        <v>0</v>
      </c>
      <c r="G115" s="63"/>
      <c r="H115" s="114"/>
      <c r="I115" s="63"/>
    </row>
    <row r="116" spans="2:9" s="29" customFormat="1" ht="15.75" x14ac:dyDescent="0.25">
      <c r="B116" s="67"/>
      <c r="D116" s="130">
        <v>43824</v>
      </c>
      <c r="E116" s="130"/>
      <c r="F116" s="93">
        <f>0.3*'Lösung 1'!F92+0.2*'Lösung 1'!H92+0.5*'Lösung 1'!J92</f>
        <v>0</v>
      </c>
      <c r="G116" s="63"/>
      <c r="H116" s="114"/>
      <c r="I116" s="63"/>
    </row>
    <row r="117" spans="2:9" s="29" customFormat="1" ht="15.75" x14ac:dyDescent="0.25">
      <c r="B117" s="67"/>
      <c r="D117" s="130">
        <v>43825</v>
      </c>
      <c r="E117" s="130"/>
      <c r="F117" s="93">
        <f>0.3*'Lösung 1'!F93+0.2*'Lösung 1'!H93+0.5*'Lösung 1'!J93</f>
        <v>0</v>
      </c>
      <c r="G117" s="63"/>
      <c r="H117" s="114"/>
      <c r="I117" s="63"/>
    </row>
    <row r="118" spans="2:9" s="29" customFormat="1" ht="15.75" x14ac:dyDescent="0.25">
      <c r="B118" s="67"/>
      <c r="D118" s="130">
        <v>43826</v>
      </c>
      <c r="E118" s="130"/>
      <c r="F118" s="93">
        <f>0.3*'Lösung 1'!F94+0.2*'Lösung 1'!H94+0.5*'Lösung 1'!J94</f>
        <v>3.2261669476771671E-3</v>
      </c>
      <c r="G118" s="63"/>
      <c r="H118" s="114"/>
      <c r="I118" s="63"/>
    </row>
    <row r="119" spans="2:9" s="29" customFormat="1" ht="15.75" x14ac:dyDescent="0.25">
      <c r="B119" s="67"/>
      <c r="D119" s="130">
        <v>43829</v>
      </c>
      <c r="E119" s="130"/>
      <c r="F119" s="93">
        <f>0.3*'Lösung 1'!F95+0.2*'Lösung 1'!H95+0.5*'Lösung 1'!J95</f>
        <v>-6.4555529385903806E-3</v>
      </c>
      <c r="G119" s="63"/>
      <c r="H119" s="114"/>
      <c r="I119" s="63"/>
    </row>
    <row r="120" spans="2:9" s="29" customFormat="1" ht="15.75" x14ac:dyDescent="0.25">
      <c r="B120" s="67"/>
      <c r="D120" s="130">
        <v>43830</v>
      </c>
      <c r="E120" s="130"/>
      <c r="F120" s="93">
        <f>0.3*'Lösung 1'!F96+0.2*'Lösung 1'!H96+0.5*'Lösung 1'!J96</f>
        <v>0</v>
      </c>
      <c r="G120" s="63"/>
      <c r="H120" s="114"/>
      <c r="I120" s="63"/>
    </row>
    <row r="121" spans="2:9" s="29" customFormat="1" ht="15.75" x14ac:dyDescent="0.25">
      <c r="B121" s="67"/>
      <c r="D121" s="130">
        <v>43831</v>
      </c>
      <c r="E121" s="130"/>
      <c r="F121" s="93">
        <f>0.3*'Lösung 1'!F97+0.2*'Lösung 1'!H97+0.5*'Lösung 1'!J97</f>
        <v>0</v>
      </c>
      <c r="G121" s="63"/>
      <c r="H121" s="114"/>
      <c r="I121" s="63"/>
    </row>
    <row r="122" spans="2:9" s="29" customFormat="1" ht="15.75" x14ac:dyDescent="0.25">
      <c r="B122" s="67"/>
      <c r="D122" s="130">
        <v>43832</v>
      </c>
      <c r="E122" s="130"/>
      <c r="F122" s="93">
        <f>0.3*'Lösung 1'!F98+0.2*'Lösung 1'!H98+0.5*'Lösung 1'!J98</f>
        <v>0</v>
      </c>
      <c r="G122" s="63"/>
      <c r="H122" s="114"/>
      <c r="I122" s="63"/>
    </row>
    <row r="123" spans="2:9" s="29" customFormat="1" ht="15.75" x14ac:dyDescent="0.25">
      <c r="B123" s="67"/>
      <c r="D123" s="130">
        <v>43833</v>
      </c>
      <c r="E123" s="130"/>
      <c r="F123" s="93">
        <f>0.3*'Lösung 1'!F99+0.2*'Lösung 1'!H99+0.5*'Lösung 1'!J99</f>
        <v>5.9048016742471177E-3</v>
      </c>
      <c r="G123" s="63"/>
      <c r="H123" s="114"/>
      <c r="I123" s="63"/>
    </row>
    <row r="124" spans="2:9" s="29" customFormat="1" ht="15.75" x14ac:dyDescent="0.25">
      <c r="B124" s="67"/>
      <c r="D124" s="130">
        <v>43836</v>
      </c>
      <c r="E124" s="130"/>
      <c r="F124" s="93">
        <f>0.3*'Lösung 1'!F100+0.2*'Lösung 1'!H100+0.5*'Lösung 1'!J100</f>
        <v>-2.3660644325804729E-3</v>
      </c>
      <c r="G124" s="63"/>
      <c r="H124" s="114"/>
      <c r="I124" s="63"/>
    </row>
    <row r="125" spans="2:9" s="29" customFormat="1" ht="15.75" x14ac:dyDescent="0.25">
      <c r="B125" s="67"/>
      <c r="D125" s="130">
        <v>43837</v>
      </c>
      <c r="E125" s="130"/>
      <c r="F125" s="93">
        <f>0.3*'Lösung 1'!F101+0.2*'Lösung 1'!H101+0.5*'Lösung 1'!J101</f>
        <v>1.6357926257556631E-2</v>
      </c>
      <c r="G125" s="63"/>
      <c r="H125" s="114"/>
      <c r="I125" s="63"/>
    </row>
    <row r="126" spans="2:9" s="29" customFormat="1" ht="15.75" x14ac:dyDescent="0.25">
      <c r="B126" s="67"/>
      <c r="D126" s="130">
        <v>43838</v>
      </c>
      <c r="E126" s="130"/>
      <c r="F126" s="93">
        <f>0.3*'Lösung 1'!F102+0.2*'Lösung 1'!H102+0.5*'Lösung 1'!J102</f>
        <v>3.8828402160002275E-3</v>
      </c>
      <c r="G126" s="63"/>
      <c r="H126" s="114"/>
      <c r="I126" s="63"/>
    </row>
    <row r="127" spans="2:9" s="29" customFormat="1" ht="15.75" x14ac:dyDescent="0.25">
      <c r="B127" s="67"/>
      <c r="D127" s="130">
        <v>43839</v>
      </c>
      <c r="E127" s="130"/>
      <c r="F127" s="93">
        <f>0.3*'Lösung 1'!F103+0.2*'Lösung 1'!H103+0.5*'Lösung 1'!J103</f>
        <v>-2.5388888961045629E-3</v>
      </c>
      <c r="G127" s="63"/>
      <c r="H127" s="114"/>
      <c r="I127" s="63"/>
    </row>
    <row r="128" spans="2:9" s="29" customFormat="1" ht="15.75" x14ac:dyDescent="0.25">
      <c r="B128" s="67"/>
      <c r="D128" s="130">
        <v>43840</v>
      </c>
      <c r="E128" s="130"/>
      <c r="F128" s="93">
        <f>0.3*'Lösung 1'!F104+0.2*'Lösung 1'!H104+0.5*'Lösung 1'!J104</f>
        <v>-6.4972750944049199E-3</v>
      </c>
      <c r="G128" s="63"/>
      <c r="H128" s="114"/>
      <c r="I128" s="63"/>
    </row>
    <row r="129" spans="2:9" s="29" customFormat="1" ht="15.75" x14ac:dyDescent="0.25">
      <c r="B129" s="67"/>
      <c r="D129" s="130">
        <v>43843</v>
      </c>
      <c r="E129" s="130"/>
      <c r="F129" s="93">
        <f>0.3*'Lösung 1'!F105+0.2*'Lösung 1'!H105+0.5*'Lösung 1'!J105</f>
        <v>-3.2353629622701606E-3</v>
      </c>
      <c r="G129" s="63"/>
      <c r="H129" s="114"/>
      <c r="I129" s="63"/>
    </row>
    <row r="130" spans="2:9" s="29" customFormat="1" ht="15.75" x14ac:dyDescent="0.25">
      <c r="B130" s="67"/>
      <c r="D130" s="130">
        <v>43844</v>
      </c>
      <c r="E130" s="130"/>
      <c r="F130" s="93">
        <f>0.3*'Lösung 1'!F106+0.2*'Lösung 1'!H106+0.5*'Lösung 1'!J106</f>
        <v>7.9787405144393971E-3</v>
      </c>
      <c r="G130" s="63"/>
      <c r="H130" s="114"/>
      <c r="I130" s="63"/>
    </row>
    <row r="131" spans="2:9" s="29" customFormat="1" ht="15.75" x14ac:dyDescent="0.25">
      <c r="B131" s="67"/>
      <c r="D131" s="130">
        <v>43845</v>
      </c>
      <c r="E131" s="130"/>
      <c r="F131" s="93">
        <f>0.3*'Lösung 1'!F107+0.2*'Lösung 1'!H107+0.5*'Lösung 1'!J107</f>
        <v>-5.9935424904937412E-3</v>
      </c>
      <c r="G131" s="63"/>
      <c r="H131" s="114"/>
      <c r="I131" s="63"/>
    </row>
    <row r="132" spans="2:9" s="29" customFormat="1" ht="15.75" x14ac:dyDescent="0.25">
      <c r="B132" s="67"/>
      <c r="D132" s="130">
        <v>43846</v>
      </c>
      <c r="E132" s="130"/>
      <c r="F132" s="93">
        <f>0.3*'Lösung 1'!F108+0.2*'Lösung 1'!H108+0.5*'Lösung 1'!J108</f>
        <v>7.0092533952350569E-4</v>
      </c>
      <c r="G132" s="63"/>
      <c r="H132" s="114"/>
      <c r="I132" s="63"/>
    </row>
    <row r="133" spans="2:9" s="29" customFormat="1" ht="15.75" x14ac:dyDescent="0.25">
      <c r="B133" s="67"/>
      <c r="D133" s="130">
        <v>43847</v>
      </c>
      <c r="E133" s="130"/>
      <c r="F133" s="93">
        <f>0.3*'Lösung 1'!F109+0.2*'Lösung 1'!H109+0.5*'Lösung 1'!J109</f>
        <v>1.0410480348756357E-2</v>
      </c>
      <c r="G133" s="63"/>
      <c r="H133" s="114"/>
      <c r="I133" s="63"/>
    </row>
    <row r="134" spans="2:9" s="29" customFormat="1" ht="15.75" x14ac:dyDescent="0.25">
      <c r="B134" s="67"/>
      <c r="D134" s="130">
        <v>43850</v>
      </c>
      <c r="E134" s="130"/>
      <c r="F134" s="93">
        <f>0.3*'Lösung 1'!F110+0.2*'Lösung 1'!H110+0.5*'Lösung 1'!J110</f>
        <v>-6.4398703305665337E-3</v>
      </c>
      <c r="G134" s="63"/>
      <c r="H134" s="114"/>
      <c r="I134" s="63"/>
    </row>
    <row r="135" spans="2:9" s="29" customFormat="1" ht="15.75" x14ac:dyDescent="0.25">
      <c r="B135" s="67"/>
      <c r="D135" s="130">
        <v>43851</v>
      </c>
      <c r="E135" s="130"/>
      <c r="F135" s="93">
        <f>0.3*'Lösung 1'!F111+0.2*'Lösung 1'!H111+0.5*'Lösung 1'!J111</f>
        <v>-1.0290980990736665E-2</v>
      </c>
      <c r="G135" s="63"/>
      <c r="H135" s="114"/>
      <c r="I135" s="63"/>
    </row>
    <row r="136" spans="2:9" s="29" customFormat="1" ht="15.75" x14ac:dyDescent="0.25">
      <c r="B136" s="67"/>
      <c r="D136" s="130">
        <v>43852</v>
      </c>
      <c r="E136" s="130"/>
      <c r="F136" s="93">
        <f>0.3*'Lösung 1'!F112+0.2*'Lösung 1'!H112+0.5*'Lösung 1'!J112</f>
        <v>-4.0203507239211962E-3</v>
      </c>
      <c r="G136" s="63"/>
      <c r="H136" s="114"/>
      <c r="I136" s="63"/>
    </row>
    <row r="137" spans="2:9" s="29" customFormat="1" ht="15.75" x14ac:dyDescent="0.25">
      <c r="B137" s="67"/>
      <c r="D137" s="130">
        <v>43853</v>
      </c>
      <c r="E137" s="130"/>
      <c r="F137" s="93">
        <f>0.3*'Lösung 1'!F113+0.2*'Lösung 1'!H113+0.5*'Lösung 1'!J113</f>
        <v>-1.2944500988605579E-2</v>
      </c>
      <c r="G137" s="63"/>
      <c r="H137" s="114"/>
      <c r="I137" s="63"/>
    </row>
    <row r="138" spans="2:9" s="29" customFormat="1" ht="15.75" x14ac:dyDescent="0.25">
      <c r="B138" s="67"/>
      <c r="D138" s="130">
        <v>43854</v>
      </c>
      <c r="E138" s="130"/>
      <c r="F138" s="93">
        <f>0.3*'Lösung 1'!F114+0.2*'Lösung 1'!H114+0.5*'Lösung 1'!J114</f>
        <v>1.350253048024359E-2</v>
      </c>
      <c r="G138" s="63"/>
      <c r="H138" s="114"/>
      <c r="I138" s="63"/>
    </row>
    <row r="139" spans="2:9" s="29" customFormat="1" ht="15.75" x14ac:dyDescent="0.25">
      <c r="B139" s="67"/>
      <c r="D139" s="130">
        <v>43857</v>
      </c>
      <c r="E139" s="130"/>
      <c r="F139" s="93">
        <f>0.3*'Lösung 1'!F115+0.2*'Lösung 1'!H115+0.5*'Lösung 1'!J115</f>
        <v>-3.3746795651138438E-2</v>
      </c>
      <c r="G139" s="63"/>
      <c r="H139" s="114"/>
      <c r="I139" s="63"/>
    </row>
    <row r="140" spans="2:9" s="29" customFormat="1" ht="15.75" x14ac:dyDescent="0.25">
      <c r="B140" s="67"/>
      <c r="D140" s="130">
        <v>43858</v>
      </c>
      <c r="E140" s="130"/>
      <c r="F140" s="93">
        <f>0.3*'Lösung 1'!F116+0.2*'Lösung 1'!H116+0.5*'Lösung 1'!J116</f>
        <v>1.387854715260295E-3</v>
      </c>
      <c r="G140" s="63"/>
      <c r="H140" s="114"/>
      <c r="I140" s="63"/>
    </row>
  </sheetData>
  <mergeCells count="119">
    <mergeCell ref="D140:E140"/>
    <mergeCell ref="D134:E134"/>
    <mergeCell ref="D135:E135"/>
    <mergeCell ref="D136:E136"/>
    <mergeCell ref="D137:E137"/>
    <mergeCell ref="D138:E138"/>
    <mergeCell ref="D139:E139"/>
    <mergeCell ref="D128:E128"/>
    <mergeCell ref="D129:E129"/>
    <mergeCell ref="D130:E130"/>
    <mergeCell ref="D131:E131"/>
    <mergeCell ref="D132:E132"/>
    <mergeCell ref="D133:E133"/>
    <mergeCell ref="D122:E122"/>
    <mergeCell ref="D123:E123"/>
    <mergeCell ref="D124:E124"/>
    <mergeCell ref="D125:E125"/>
    <mergeCell ref="D126:E126"/>
    <mergeCell ref="D127:E127"/>
    <mergeCell ref="D116:E116"/>
    <mergeCell ref="D117:E117"/>
    <mergeCell ref="D118:E118"/>
    <mergeCell ref="D119:E119"/>
    <mergeCell ref="D120:E120"/>
    <mergeCell ref="D121:E121"/>
    <mergeCell ref="D110:E110"/>
    <mergeCell ref="D111:E111"/>
    <mergeCell ref="D112:E112"/>
    <mergeCell ref="D113:E113"/>
    <mergeCell ref="D114:E114"/>
    <mergeCell ref="D115:E115"/>
    <mergeCell ref="D104:E104"/>
    <mergeCell ref="D105:E105"/>
    <mergeCell ref="D106:E106"/>
    <mergeCell ref="D107:E107"/>
    <mergeCell ref="D108:E108"/>
    <mergeCell ref="D109:E109"/>
    <mergeCell ref="D98:E98"/>
    <mergeCell ref="D99:E99"/>
    <mergeCell ref="D100:E100"/>
    <mergeCell ref="D101:E101"/>
    <mergeCell ref="D102:E102"/>
    <mergeCell ref="D103:E103"/>
    <mergeCell ref="D92:E92"/>
    <mergeCell ref="D93:E93"/>
    <mergeCell ref="D94:E94"/>
    <mergeCell ref="D95:E95"/>
    <mergeCell ref="D96:E96"/>
    <mergeCell ref="D97:E97"/>
    <mergeCell ref="D86:E86"/>
    <mergeCell ref="D87:E87"/>
    <mergeCell ref="D88:E88"/>
    <mergeCell ref="D89:E89"/>
    <mergeCell ref="D90:E90"/>
    <mergeCell ref="D91:E91"/>
    <mergeCell ref="D80:E80"/>
    <mergeCell ref="D81:E81"/>
    <mergeCell ref="D82:E82"/>
    <mergeCell ref="D83:E83"/>
    <mergeCell ref="D84:E84"/>
    <mergeCell ref="D85:E85"/>
    <mergeCell ref="D74:E74"/>
    <mergeCell ref="D75:E75"/>
    <mergeCell ref="D76:E76"/>
    <mergeCell ref="D77:E77"/>
    <mergeCell ref="D78:E78"/>
    <mergeCell ref="D79:E79"/>
    <mergeCell ref="D68:E68"/>
    <mergeCell ref="D69:E69"/>
    <mergeCell ref="D70:E70"/>
    <mergeCell ref="D71:E71"/>
    <mergeCell ref="D72:E72"/>
    <mergeCell ref="D73:E73"/>
    <mergeCell ref="D62:E62"/>
    <mergeCell ref="D63:E63"/>
    <mergeCell ref="D64:E64"/>
    <mergeCell ref="D65:E65"/>
    <mergeCell ref="D66:E66"/>
    <mergeCell ref="D67:E67"/>
    <mergeCell ref="D56:E56"/>
    <mergeCell ref="D57:E57"/>
    <mergeCell ref="D58:E58"/>
    <mergeCell ref="D59:E59"/>
    <mergeCell ref="D60:E60"/>
    <mergeCell ref="D61:E61"/>
    <mergeCell ref="D32:H32"/>
    <mergeCell ref="D50:E50"/>
    <mergeCell ref="D51:E51"/>
    <mergeCell ref="D52:E52"/>
    <mergeCell ref="D53:E53"/>
    <mergeCell ref="D54:E54"/>
    <mergeCell ref="D55:E55"/>
    <mergeCell ref="D44:E44"/>
    <mergeCell ref="D45:E45"/>
    <mergeCell ref="D46:E46"/>
    <mergeCell ref="D47:E47"/>
    <mergeCell ref="D48:E48"/>
    <mergeCell ref="D49:E49"/>
    <mergeCell ref="D38:E38"/>
    <mergeCell ref="D39:E39"/>
    <mergeCell ref="D40:E40"/>
    <mergeCell ref="D41:E41"/>
    <mergeCell ref="D42:E42"/>
    <mergeCell ref="D43:E43"/>
    <mergeCell ref="F34:F35"/>
    <mergeCell ref="D34:E34"/>
    <mergeCell ref="D35:E35"/>
    <mergeCell ref="D36:E36"/>
    <mergeCell ref="D37:E37"/>
    <mergeCell ref="D15:E15"/>
    <mergeCell ref="D16:E16"/>
    <mergeCell ref="D9:G9"/>
    <mergeCell ref="D14:E14"/>
    <mergeCell ref="D10:H11"/>
    <mergeCell ref="D21:G21"/>
    <mergeCell ref="D22:J25"/>
    <mergeCell ref="D28:E28"/>
    <mergeCell ref="D17:E17"/>
    <mergeCell ref="D18:E18"/>
  </mergeCells>
  <pageMargins left="0.75" right="0.75"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20"/>
  <sheetViews>
    <sheetView showGridLines="0" zoomScale="80" zoomScaleNormal="80" workbookViewId="0">
      <selection activeCell="D102" sqref="D102"/>
    </sheetView>
  </sheetViews>
  <sheetFormatPr defaultColWidth="10" defaultRowHeight="15" x14ac:dyDescent="0.25"/>
  <cols>
    <col min="1" max="1" width="3.25" style="32" customWidth="1"/>
    <col min="2" max="3" width="0.75" style="29" customWidth="1"/>
    <col min="4" max="4" width="23.625" style="29" customWidth="1"/>
    <col min="5" max="9" width="13.875" style="47" customWidth="1"/>
    <col min="10" max="10" width="18.25" style="47" customWidth="1"/>
    <col min="11" max="11" width="13.875" style="47" customWidth="1"/>
    <col min="12" max="14" width="10.25" style="47" customWidth="1"/>
    <col min="15" max="16" width="10.25" style="48" customWidth="1"/>
    <col min="17" max="18" width="10.25" style="47" customWidth="1"/>
    <col min="19" max="19" width="8" style="48" customWidth="1"/>
    <col min="20" max="253" width="8" style="47" customWidth="1"/>
    <col min="254" max="16384" width="10" style="47"/>
  </cols>
  <sheetData>
    <row r="1" spans="1:250" s="29" customFormat="1" ht="12.75" customHeight="1" x14ac:dyDescent="0.25">
      <c r="A1" s="28"/>
      <c r="D1" s="30"/>
      <c r="E1" s="30"/>
      <c r="F1" s="30"/>
      <c r="G1" s="30"/>
      <c r="H1" s="30"/>
      <c r="I1" s="30"/>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row>
    <row r="2" spans="1:250" s="34" customFormat="1" ht="1.5" customHeight="1" x14ac:dyDescent="0.25">
      <c r="A2" s="28"/>
      <c r="B2" s="33"/>
      <c r="C2" s="33"/>
      <c r="D2" s="33"/>
      <c r="E2" s="33"/>
      <c r="F2" s="33"/>
      <c r="G2" s="33"/>
      <c r="H2" s="33"/>
      <c r="I2" s="33"/>
      <c r="J2" s="33"/>
      <c r="K2" s="33"/>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t="s">
        <v>49</v>
      </c>
      <c r="HS2" s="32" t="s">
        <v>50</v>
      </c>
      <c r="HT2" s="32"/>
      <c r="HU2" s="32"/>
      <c r="HV2" s="32"/>
      <c r="HW2" s="32"/>
      <c r="HX2" s="32"/>
      <c r="HY2" s="32"/>
      <c r="HZ2" s="32"/>
      <c r="IA2" s="32"/>
      <c r="IB2" s="32"/>
      <c r="IC2" s="32"/>
      <c r="ID2" s="32"/>
      <c r="IE2" s="32"/>
      <c r="IF2" s="32"/>
      <c r="IG2" s="32"/>
      <c r="IH2" s="32"/>
      <c r="II2" s="32"/>
      <c r="IJ2" s="32"/>
      <c r="IK2" s="32"/>
      <c r="IL2" s="32"/>
      <c r="IM2" s="32"/>
      <c r="IN2" s="32"/>
      <c r="IO2" s="32"/>
      <c r="IP2" s="32"/>
    </row>
    <row r="3" spans="1:250" s="29" customFormat="1" ht="0.75" customHeight="1" x14ac:dyDescent="0.25">
      <c r="A3" s="28"/>
      <c r="B3" s="35"/>
      <c r="C3" s="35"/>
      <c r="D3" s="35"/>
      <c r="E3" s="35"/>
      <c r="F3" s="35"/>
      <c r="G3" s="35"/>
      <c r="H3" s="35"/>
      <c r="I3" s="35"/>
      <c r="J3" s="35"/>
      <c r="K3" s="35"/>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row>
    <row r="4" spans="1:250" s="40" customFormat="1" ht="21" x14ac:dyDescent="0.25">
      <c r="A4" s="36"/>
      <c r="B4" s="37" t="s">
        <v>59</v>
      </c>
      <c r="C4" s="37"/>
      <c r="D4" s="38"/>
      <c r="E4" s="38"/>
      <c r="F4" s="38"/>
      <c r="G4" s="38"/>
      <c r="H4" s="38"/>
      <c r="I4" s="38"/>
      <c r="J4" s="38"/>
      <c r="K4" s="38"/>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row>
    <row r="5" spans="1:250" s="29" customFormat="1" ht="0.75" customHeight="1" x14ac:dyDescent="0.25">
      <c r="A5" s="32"/>
      <c r="B5" s="41"/>
      <c r="C5" s="41"/>
      <c r="D5" s="35"/>
      <c r="E5" s="35"/>
      <c r="F5" s="35"/>
      <c r="G5" s="35"/>
      <c r="H5" s="35"/>
      <c r="I5" s="35"/>
      <c r="J5" s="35"/>
      <c r="K5" s="35"/>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row>
    <row r="6" spans="1:250" s="34" customFormat="1" ht="1.5" customHeight="1" x14ac:dyDescent="0.25">
      <c r="A6" s="32"/>
      <c r="B6" s="42"/>
      <c r="C6" s="42"/>
      <c r="D6" s="33"/>
      <c r="E6" s="33"/>
      <c r="F6" s="33"/>
      <c r="G6" s="33"/>
      <c r="H6" s="33"/>
      <c r="I6" s="33"/>
      <c r="J6" s="33"/>
      <c r="K6" s="33"/>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row>
    <row r="7" spans="1:250" s="29" customFormat="1" ht="12.75" customHeight="1" x14ac:dyDescent="0.25">
      <c r="A7" s="32"/>
      <c r="B7" s="43" t="s">
        <v>12</v>
      </c>
      <c r="C7" s="43"/>
      <c r="D7" s="35"/>
      <c r="E7" s="35"/>
      <c r="F7" s="35"/>
      <c r="G7" s="35"/>
      <c r="H7" s="35"/>
      <c r="I7" s="35"/>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row>
    <row r="8" spans="1:250" x14ac:dyDescent="0.25">
      <c r="C8" s="44"/>
      <c r="D8" s="45"/>
    </row>
    <row r="9" spans="1:250" ht="15" customHeight="1" x14ac:dyDescent="0.25">
      <c r="A9" s="49"/>
      <c r="B9" s="50"/>
      <c r="C9" s="35"/>
      <c r="D9" s="125" t="s">
        <v>54</v>
      </c>
      <c r="E9" s="125"/>
      <c r="F9" s="125"/>
      <c r="G9" s="125"/>
      <c r="H9" s="100"/>
      <c r="I9" s="100"/>
      <c r="J9" s="52"/>
      <c r="K9" s="53"/>
      <c r="N9" s="48"/>
      <c r="O9" s="47"/>
      <c r="P9" s="47"/>
      <c r="S9" s="47"/>
    </row>
    <row r="10" spans="1:250" ht="18" customHeight="1" x14ac:dyDescent="0.25">
      <c r="A10" s="49"/>
      <c r="B10" s="50"/>
      <c r="C10" s="35"/>
      <c r="D10" s="126" t="s">
        <v>8</v>
      </c>
      <c r="E10" s="126"/>
      <c r="F10" s="126"/>
      <c r="G10" s="126"/>
      <c r="H10" s="126"/>
      <c r="I10" s="98"/>
      <c r="J10" s="54"/>
      <c r="K10" s="48"/>
      <c r="L10" s="55"/>
      <c r="M10" s="56"/>
      <c r="N10" s="56"/>
      <c r="O10" s="47"/>
      <c r="P10" s="47"/>
      <c r="S10" s="47"/>
    </row>
    <row r="11" spans="1:250" ht="18.75" customHeight="1" x14ac:dyDescent="0.25">
      <c r="A11" s="49"/>
      <c r="B11" s="50"/>
      <c r="C11" s="35"/>
      <c r="D11" s="127"/>
      <c r="E11" s="127"/>
      <c r="F11" s="127"/>
      <c r="G11" s="127"/>
      <c r="H11" s="127"/>
      <c r="I11" s="99"/>
      <c r="J11" s="29"/>
      <c r="K11" s="29"/>
      <c r="L11" s="54"/>
      <c r="O11" s="47"/>
      <c r="P11" s="57"/>
      <c r="Q11" s="58"/>
      <c r="R11" s="58"/>
      <c r="S11" s="58"/>
      <c r="T11" s="58"/>
      <c r="U11" s="59"/>
    </row>
    <row r="12" spans="1:250" ht="15.75" x14ac:dyDescent="0.25">
      <c r="A12" s="49"/>
      <c r="B12" s="50"/>
      <c r="C12" s="35"/>
      <c r="D12" s="101"/>
      <c r="E12" s="63"/>
      <c r="F12" s="54"/>
      <c r="G12" s="63"/>
      <c r="H12" s="63"/>
      <c r="I12" s="63"/>
      <c r="J12" s="29"/>
      <c r="K12" s="29"/>
      <c r="L12" s="54"/>
      <c r="O12" s="47"/>
      <c r="P12" s="57"/>
      <c r="Q12" s="58"/>
      <c r="R12" s="58"/>
      <c r="S12" s="58"/>
      <c r="T12" s="58"/>
      <c r="U12" s="59"/>
    </row>
    <row r="13" spans="1:250" ht="15.75" x14ac:dyDescent="0.25">
      <c r="A13" s="49"/>
      <c r="B13" s="50"/>
      <c r="C13" s="35"/>
      <c r="D13" s="47"/>
      <c r="E13" s="29" t="s">
        <v>4</v>
      </c>
      <c r="F13" s="29" t="s">
        <v>63</v>
      </c>
      <c r="G13" s="29" t="s">
        <v>25</v>
      </c>
      <c r="H13" s="29" t="s">
        <v>5</v>
      </c>
      <c r="I13" s="29"/>
      <c r="K13" s="48"/>
      <c r="L13" s="54"/>
      <c r="O13" s="47"/>
      <c r="P13" s="57"/>
      <c r="Q13" s="58"/>
      <c r="R13" s="58"/>
      <c r="S13" s="58"/>
      <c r="T13" s="58"/>
      <c r="U13" s="59"/>
    </row>
    <row r="14" spans="1:250" ht="15.75" x14ac:dyDescent="0.25">
      <c r="A14" s="28"/>
      <c r="B14" s="50"/>
      <c r="C14" s="35"/>
      <c r="D14" s="118" t="s">
        <v>29</v>
      </c>
      <c r="E14" s="89"/>
      <c r="F14" s="89"/>
      <c r="G14" s="89"/>
      <c r="H14" s="89"/>
      <c r="I14" s="29"/>
      <c r="K14" s="48"/>
      <c r="L14" s="54"/>
      <c r="O14" s="47"/>
      <c r="P14" s="57"/>
      <c r="Q14" s="58"/>
      <c r="R14" s="58"/>
      <c r="S14" s="58"/>
      <c r="T14" s="58"/>
      <c r="U14" s="59"/>
    </row>
    <row r="15" spans="1:250" ht="15.75" x14ac:dyDescent="0.25">
      <c r="A15" s="28"/>
      <c r="B15" s="50"/>
      <c r="C15" s="35"/>
      <c r="D15" s="101"/>
      <c r="E15" s="63"/>
      <c r="F15" s="54"/>
      <c r="G15" s="63"/>
      <c r="H15" s="63"/>
      <c r="I15" s="63"/>
      <c r="J15" s="70"/>
      <c r="K15" s="29"/>
      <c r="L15" s="54"/>
      <c r="O15" s="47"/>
      <c r="P15" s="57"/>
      <c r="Q15" s="58"/>
      <c r="R15" s="58"/>
      <c r="S15" s="58"/>
      <c r="T15" s="58"/>
      <c r="U15" s="59"/>
    </row>
    <row r="16" spans="1:250" ht="15.75" x14ac:dyDescent="0.25">
      <c r="A16" s="28"/>
      <c r="B16" s="50"/>
      <c r="C16" s="35"/>
      <c r="D16" s="125" t="s">
        <v>55</v>
      </c>
      <c r="E16" s="125"/>
      <c r="F16" s="125"/>
      <c r="G16" s="125"/>
      <c r="H16" s="100"/>
      <c r="I16" s="100"/>
      <c r="J16" s="52"/>
      <c r="K16" s="53"/>
      <c r="L16" s="54"/>
      <c r="O16" s="47"/>
      <c r="P16" s="57"/>
      <c r="Q16" s="58"/>
      <c r="R16" s="58"/>
      <c r="S16" s="58"/>
      <c r="T16" s="58"/>
      <c r="U16" s="59"/>
    </row>
    <row r="17" spans="1:21" ht="18" customHeight="1" x14ac:dyDescent="0.25">
      <c r="A17" s="28"/>
      <c r="B17" s="50"/>
      <c r="C17" s="35"/>
      <c r="D17" s="126" t="s">
        <v>9</v>
      </c>
      <c r="E17" s="126"/>
      <c r="F17" s="126"/>
      <c r="G17" s="126"/>
      <c r="H17" s="126"/>
      <c r="I17" s="98"/>
      <c r="J17" s="54"/>
      <c r="K17" s="48"/>
      <c r="L17" s="54"/>
      <c r="O17" s="47"/>
      <c r="P17" s="57"/>
      <c r="Q17" s="58"/>
      <c r="R17" s="58"/>
      <c r="S17" s="58"/>
      <c r="T17" s="58"/>
      <c r="U17" s="59"/>
    </row>
    <row r="18" spans="1:21" ht="13.5" customHeight="1" x14ac:dyDescent="0.25">
      <c r="A18" s="28"/>
      <c r="B18" s="50"/>
      <c r="C18" s="35"/>
      <c r="D18" s="127"/>
      <c r="E18" s="127"/>
      <c r="F18" s="127"/>
      <c r="G18" s="127"/>
      <c r="H18" s="127"/>
      <c r="I18" s="98"/>
      <c r="J18" s="54"/>
      <c r="K18" s="48"/>
      <c r="L18" s="54"/>
      <c r="O18" s="47"/>
      <c r="P18" s="57"/>
      <c r="Q18" s="58"/>
      <c r="R18" s="58"/>
      <c r="S18" s="58"/>
      <c r="T18" s="58"/>
      <c r="U18" s="59"/>
    </row>
    <row r="19" spans="1:21" ht="15.75" x14ac:dyDescent="0.25">
      <c r="A19" s="28"/>
      <c r="B19" s="50"/>
      <c r="C19" s="35"/>
      <c r="D19" s="76"/>
      <c r="E19" s="76"/>
      <c r="F19" s="76"/>
      <c r="G19" s="76"/>
      <c r="H19" s="76"/>
      <c r="I19" s="99"/>
      <c r="J19" s="29"/>
      <c r="K19" s="29"/>
      <c r="L19" s="54"/>
      <c r="O19" s="47"/>
      <c r="P19" s="57"/>
      <c r="Q19" s="58"/>
      <c r="R19" s="58"/>
      <c r="S19" s="58"/>
      <c r="T19" s="58"/>
      <c r="U19" s="59"/>
    </row>
    <row r="20" spans="1:21" ht="15.75" x14ac:dyDescent="0.25">
      <c r="A20" s="28"/>
      <c r="B20" s="50"/>
      <c r="C20" s="35"/>
      <c r="D20" s="47"/>
      <c r="E20" s="29" t="s">
        <v>4</v>
      </c>
      <c r="F20" s="29" t="s">
        <v>63</v>
      </c>
      <c r="G20" s="29" t="s">
        <v>25</v>
      </c>
      <c r="H20" s="29"/>
      <c r="I20" s="29"/>
      <c r="J20" s="29"/>
      <c r="K20" s="48"/>
      <c r="L20" s="54"/>
      <c r="O20" s="47"/>
      <c r="P20" s="57"/>
      <c r="Q20" s="58"/>
      <c r="R20" s="58"/>
      <c r="S20" s="58"/>
      <c r="T20" s="58"/>
      <c r="U20" s="59"/>
    </row>
    <row r="21" spans="1:21" ht="15.75" x14ac:dyDescent="0.25">
      <c r="A21" s="28"/>
      <c r="B21" s="50"/>
      <c r="C21" s="35"/>
      <c r="D21" s="118" t="s">
        <v>31</v>
      </c>
      <c r="E21" s="71"/>
      <c r="F21" s="71"/>
      <c r="G21" s="71"/>
      <c r="H21" s="29"/>
      <c r="I21" s="29"/>
      <c r="J21" s="29"/>
      <c r="K21" s="29"/>
      <c r="L21" s="54"/>
      <c r="O21" s="47"/>
      <c r="P21" s="57"/>
      <c r="Q21" s="58"/>
      <c r="R21" s="58"/>
      <c r="S21" s="58"/>
      <c r="T21" s="58"/>
      <c r="U21" s="59"/>
    </row>
    <row r="22" spans="1:21" ht="15.75" x14ac:dyDescent="0.25">
      <c r="A22" s="28"/>
      <c r="B22" s="50"/>
      <c r="C22" s="35"/>
      <c r="D22" s="101"/>
      <c r="E22" s="96"/>
      <c r="F22" s="96"/>
      <c r="G22" s="97"/>
      <c r="H22" s="29"/>
      <c r="I22" s="29"/>
      <c r="J22" s="29"/>
      <c r="K22" s="29"/>
      <c r="L22" s="54"/>
      <c r="O22" s="47"/>
      <c r="P22" s="57"/>
      <c r="Q22" s="58"/>
      <c r="R22" s="58"/>
      <c r="S22" s="58"/>
      <c r="T22" s="58"/>
      <c r="U22" s="59"/>
    </row>
    <row r="23" spans="1:21" ht="15.75" x14ac:dyDescent="0.25">
      <c r="A23" s="28"/>
      <c r="B23" s="50"/>
      <c r="C23" s="35"/>
      <c r="D23" s="101"/>
      <c r="E23" s="91"/>
      <c r="F23" s="91"/>
      <c r="G23" s="90"/>
      <c r="H23" s="29"/>
      <c r="I23" s="29"/>
      <c r="J23" s="29"/>
      <c r="K23" s="29"/>
      <c r="L23" s="54"/>
      <c r="O23" s="47"/>
      <c r="P23" s="57"/>
      <c r="Q23" s="58"/>
      <c r="R23" s="58"/>
      <c r="S23" s="58"/>
      <c r="T23" s="58"/>
      <c r="U23" s="59"/>
    </row>
    <row r="24" spans="1:21" ht="15.75" x14ac:dyDescent="0.25">
      <c r="A24" s="28"/>
      <c r="B24" s="50"/>
      <c r="C24" s="35"/>
      <c r="D24" s="101"/>
      <c r="E24" s="96"/>
      <c r="F24" s="96"/>
      <c r="G24" s="97"/>
      <c r="H24" s="29"/>
      <c r="I24" s="29"/>
      <c r="J24" s="29"/>
      <c r="K24" s="29"/>
      <c r="L24" s="54"/>
      <c r="O24" s="47"/>
      <c r="P24" s="57"/>
      <c r="Q24" s="58"/>
      <c r="R24" s="58"/>
      <c r="S24" s="58"/>
      <c r="T24" s="58"/>
      <c r="U24" s="59"/>
    </row>
    <row r="25" spans="1:21" ht="15.75" x14ac:dyDescent="0.25">
      <c r="A25" s="28"/>
      <c r="B25" s="50"/>
      <c r="C25" s="35"/>
      <c r="D25" s="101"/>
      <c r="E25" s="90"/>
      <c r="F25" s="96"/>
      <c r="G25" s="97"/>
      <c r="H25" s="29"/>
      <c r="I25" s="29"/>
      <c r="J25" s="29"/>
      <c r="K25" s="29"/>
      <c r="L25" s="54"/>
      <c r="O25" s="47"/>
      <c r="P25" s="57"/>
      <c r="Q25" s="58"/>
      <c r="R25" s="58"/>
      <c r="S25" s="58"/>
      <c r="T25" s="58"/>
      <c r="U25" s="59"/>
    </row>
    <row r="26" spans="1:21" ht="15.75" x14ac:dyDescent="0.25">
      <c r="A26" s="28"/>
      <c r="B26" s="50"/>
      <c r="C26" s="35"/>
      <c r="D26" s="101"/>
      <c r="E26" s="63"/>
      <c r="F26" s="54"/>
      <c r="G26" s="63"/>
      <c r="H26" s="63"/>
      <c r="I26" s="63"/>
      <c r="J26" s="54"/>
      <c r="K26" s="29"/>
      <c r="L26" s="54"/>
      <c r="O26" s="47"/>
      <c r="P26" s="57"/>
      <c r="Q26" s="58"/>
      <c r="R26" s="58"/>
      <c r="S26" s="58"/>
      <c r="T26" s="58"/>
      <c r="U26" s="59"/>
    </row>
    <row r="27" spans="1:21" ht="15.75" x14ac:dyDescent="0.25">
      <c r="A27" s="28"/>
      <c r="B27" s="50"/>
      <c r="C27" s="35"/>
      <c r="D27" s="125" t="s">
        <v>56</v>
      </c>
      <c r="E27" s="125"/>
      <c r="F27" s="125"/>
      <c r="G27" s="125"/>
      <c r="H27" s="100"/>
      <c r="I27" s="100"/>
      <c r="J27" s="52"/>
      <c r="K27" s="53"/>
      <c r="L27" s="54"/>
      <c r="O27" s="47"/>
      <c r="P27" s="57"/>
      <c r="Q27" s="58"/>
      <c r="R27" s="58"/>
      <c r="S27" s="58"/>
      <c r="T27" s="58"/>
      <c r="U27" s="59"/>
    </row>
    <row r="28" spans="1:21" ht="15.75" customHeight="1" x14ac:dyDescent="0.25">
      <c r="A28" s="28"/>
      <c r="B28" s="50"/>
      <c r="C28" s="35"/>
      <c r="D28" s="126" t="s">
        <v>46</v>
      </c>
      <c r="E28" s="126"/>
      <c r="F28" s="126"/>
      <c r="G28" s="126"/>
      <c r="H28" s="126"/>
      <c r="I28" s="98"/>
      <c r="J28" s="54"/>
      <c r="K28" s="48"/>
      <c r="L28" s="54"/>
      <c r="O28" s="47"/>
      <c r="P28" s="57"/>
      <c r="Q28" s="58"/>
      <c r="R28" s="58"/>
      <c r="S28" s="58"/>
      <c r="T28" s="58"/>
      <c r="U28" s="59"/>
    </row>
    <row r="29" spans="1:21" ht="15.75" x14ac:dyDescent="0.25">
      <c r="A29" s="28"/>
      <c r="B29" s="50"/>
      <c r="C29" s="35"/>
      <c r="D29" s="127"/>
      <c r="E29" s="127"/>
      <c r="F29" s="127"/>
      <c r="G29" s="127"/>
      <c r="H29" s="127"/>
      <c r="I29" s="99"/>
      <c r="J29" s="29"/>
      <c r="K29" s="29"/>
      <c r="L29" s="54"/>
      <c r="O29" s="47"/>
      <c r="P29" s="57"/>
      <c r="Q29" s="58"/>
      <c r="R29" s="58"/>
      <c r="S29" s="58"/>
      <c r="T29" s="58"/>
      <c r="U29" s="59"/>
    </row>
    <row r="30" spans="1:21" ht="15.75" x14ac:dyDescent="0.25">
      <c r="A30" s="28"/>
      <c r="B30" s="50"/>
      <c r="C30" s="35"/>
      <c r="D30" s="101"/>
      <c r="E30" s="63"/>
      <c r="F30" s="54"/>
      <c r="G30" s="63"/>
      <c r="H30" s="63"/>
      <c r="I30" s="63"/>
      <c r="J30" s="54"/>
      <c r="K30" s="29"/>
      <c r="L30" s="54"/>
      <c r="O30" s="47"/>
      <c r="P30" s="57"/>
      <c r="Q30" s="58"/>
      <c r="R30" s="58"/>
      <c r="S30" s="58"/>
      <c r="T30" s="58"/>
      <c r="U30" s="59"/>
    </row>
    <row r="31" spans="1:21" ht="15.75" x14ac:dyDescent="0.25">
      <c r="A31" s="28"/>
      <c r="B31" s="50"/>
      <c r="C31" s="31"/>
      <c r="D31" s="47"/>
      <c r="E31" s="29" t="s">
        <v>4</v>
      </c>
      <c r="F31" s="29" t="s">
        <v>63</v>
      </c>
      <c r="G31" s="29" t="s">
        <v>25</v>
      </c>
      <c r="H31" s="63"/>
      <c r="I31" s="63"/>
      <c r="J31" s="54"/>
      <c r="K31" s="48"/>
      <c r="L31" s="54"/>
      <c r="O31" s="47"/>
      <c r="P31" s="57"/>
      <c r="Q31" s="58"/>
      <c r="R31" s="58"/>
      <c r="S31" s="58"/>
      <c r="T31" s="58"/>
      <c r="U31" s="59"/>
    </row>
    <row r="32" spans="1:21" ht="15.75" x14ac:dyDescent="0.25">
      <c r="B32" s="50"/>
      <c r="C32" s="66"/>
      <c r="D32" s="84" t="s">
        <v>47</v>
      </c>
      <c r="E32" s="86">
        <f>'Übung 1'!E136</f>
        <v>0</v>
      </c>
      <c r="F32" s="86">
        <f>'Übung 1'!F136</f>
        <v>0</v>
      </c>
      <c r="G32" s="86">
        <f>'Übung 1'!G136</f>
        <v>0</v>
      </c>
      <c r="H32" s="63"/>
      <c r="I32" s="63"/>
      <c r="J32" s="29"/>
      <c r="K32" s="48"/>
      <c r="L32" s="54"/>
      <c r="O32" s="47"/>
      <c r="P32" s="57"/>
      <c r="Q32" s="58"/>
      <c r="R32" s="58"/>
      <c r="S32" s="58"/>
      <c r="T32" s="58"/>
      <c r="U32" s="59"/>
    </row>
    <row r="33" spans="2:21" ht="15.75" x14ac:dyDescent="0.25">
      <c r="B33" s="50"/>
      <c r="C33" s="66"/>
      <c r="D33" s="101"/>
      <c r="E33" s="63"/>
      <c r="F33" s="63"/>
      <c r="G33" s="63"/>
      <c r="H33" s="63"/>
      <c r="I33" s="63"/>
      <c r="J33" s="29"/>
      <c r="K33" s="48"/>
      <c r="L33" s="54"/>
      <c r="O33" s="47"/>
      <c r="P33" s="57"/>
      <c r="Q33" s="58"/>
      <c r="R33" s="58"/>
      <c r="S33" s="58"/>
      <c r="T33" s="58"/>
      <c r="U33" s="59"/>
    </row>
    <row r="34" spans="2:21" ht="15.75" x14ac:dyDescent="0.25">
      <c r="B34" s="50"/>
      <c r="C34" s="66"/>
      <c r="D34" s="133" t="s">
        <v>48</v>
      </c>
      <c r="E34" s="95">
        <f>E21</f>
        <v>0</v>
      </c>
      <c r="F34" s="95">
        <f t="shared" ref="F34:G34" si="0">F21</f>
        <v>0</v>
      </c>
      <c r="G34" s="95">
        <f t="shared" si="0"/>
        <v>0</v>
      </c>
      <c r="H34" s="63"/>
      <c r="I34" s="63"/>
      <c r="J34" s="29"/>
      <c r="K34" s="29"/>
      <c r="L34" s="54"/>
      <c r="O34" s="47"/>
      <c r="P34" s="57"/>
      <c r="Q34" s="58"/>
      <c r="R34" s="58"/>
      <c r="S34" s="58"/>
      <c r="T34" s="58"/>
      <c r="U34" s="59"/>
    </row>
    <row r="35" spans="2:21" ht="15.75" x14ac:dyDescent="0.25">
      <c r="B35" s="50"/>
      <c r="C35" s="66"/>
      <c r="D35" s="134"/>
      <c r="E35" s="63"/>
      <c r="F35" s="63"/>
      <c r="G35" s="63"/>
      <c r="H35" s="63"/>
      <c r="I35" s="63"/>
      <c r="J35" s="29"/>
      <c r="K35" s="29"/>
      <c r="L35" s="54"/>
      <c r="O35" s="47"/>
      <c r="P35" s="57"/>
      <c r="Q35" s="58"/>
      <c r="R35" s="58"/>
      <c r="S35" s="58"/>
      <c r="T35" s="58"/>
      <c r="U35" s="59"/>
    </row>
    <row r="36" spans="2:21" ht="15.75" x14ac:dyDescent="0.25">
      <c r="B36" s="50"/>
      <c r="C36" s="66"/>
      <c r="D36" s="101"/>
      <c r="E36" s="63"/>
      <c r="F36" s="54"/>
      <c r="G36" s="63"/>
      <c r="H36" s="63"/>
      <c r="I36" s="63"/>
      <c r="J36" s="29"/>
      <c r="K36" s="29"/>
      <c r="L36" s="54"/>
      <c r="O36" s="47"/>
      <c r="P36" s="57"/>
      <c r="Q36" s="58"/>
      <c r="R36" s="58"/>
      <c r="S36" s="58"/>
      <c r="T36" s="58"/>
      <c r="U36" s="59"/>
    </row>
    <row r="37" spans="2:21" ht="15.75" x14ac:dyDescent="0.25">
      <c r="B37" s="50"/>
      <c r="C37" s="66"/>
      <c r="D37" s="101"/>
      <c r="E37" s="63"/>
      <c r="F37" s="54"/>
      <c r="G37" s="63"/>
      <c r="H37" s="63"/>
      <c r="I37" s="63"/>
      <c r="J37" s="29"/>
      <c r="K37" s="29"/>
      <c r="L37" s="54"/>
      <c r="O37" s="47"/>
      <c r="P37" s="57"/>
      <c r="Q37" s="58"/>
      <c r="R37" s="58"/>
      <c r="S37" s="58"/>
      <c r="T37" s="58"/>
      <c r="U37" s="59"/>
    </row>
    <row r="38" spans="2:21" ht="15.75" x14ac:dyDescent="0.25">
      <c r="B38" s="50"/>
      <c r="C38" s="66"/>
      <c r="D38" s="101"/>
      <c r="E38" s="29" t="s">
        <v>4</v>
      </c>
      <c r="F38" s="29" t="s">
        <v>63</v>
      </c>
      <c r="G38" s="29" t="s">
        <v>25</v>
      </c>
      <c r="H38" s="63"/>
      <c r="I38" s="63"/>
      <c r="J38" s="29"/>
      <c r="K38" s="29"/>
      <c r="L38" s="54"/>
      <c r="O38" s="47"/>
      <c r="P38" s="57"/>
      <c r="Q38" s="58"/>
      <c r="R38" s="58"/>
      <c r="S38" s="58"/>
      <c r="T38" s="58"/>
      <c r="U38" s="59"/>
    </row>
    <row r="39" spans="2:21" ht="15.75" x14ac:dyDescent="0.2">
      <c r="B39" s="50"/>
      <c r="C39" s="66"/>
      <c r="D39" s="101"/>
      <c r="E39" s="85"/>
      <c r="F39" s="85"/>
      <c r="G39" s="85"/>
      <c r="H39" s="63"/>
      <c r="I39" s="63"/>
      <c r="J39" s="29"/>
      <c r="K39" s="29"/>
      <c r="L39" s="54"/>
      <c r="O39" s="47"/>
      <c r="P39" s="57"/>
      <c r="Q39" s="58"/>
      <c r="R39" s="58"/>
      <c r="S39" s="58"/>
      <c r="T39" s="58"/>
      <c r="U39" s="59"/>
    </row>
    <row r="40" spans="2:21" ht="15.75" x14ac:dyDescent="0.25">
      <c r="B40" s="50"/>
      <c r="C40" s="66"/>
      <c r="D40" s="101"/>
      <c r="E40" s="63"/>
      <c r="F40" s="54"/>
      <c r="G40" s="63"/>
      <c r="H40" s="63"/>
      <c r="I40" s="63"/>
      <c r="J40" s="29"/>
      <c r="K40" s="29"/>
      <c r="L40" s="54"/>
      <c r="O40" s="47"/>
      <c r="P40" s="57"/>
      <c r="Q40" s="58"/>
      <c r="R40" s="58"/>
      <c r="S40" s="58"/>
      <c r="T40" s="58"/>
      <c r="U40" s="59"/>
    </row>
    <row r="41" spans="2:21" ht="15.75" x14ac:dyDescent="0.25">
      <c r="B41" s="50"/>
      <c r="C41" s="66"/>
      <c r="D41" s="125" t="s">
        <v>57</v>
      </c>
      <c r="E41" s="125"/>
      <c r="F41" s="125"/>
      <c r="G41" s="125"/>
      <c r="H41" s="100"/>
      <c r="I41" s="100"/>
      <c r="J41" s="52"/>
      <c r="K41" s="53"/>
      <c r="L41" s="54"/>
      <c r="O41" s="47"/>
      <c r="P41" s="57"/>
      <c r="Q41" s="58"/>
      <c r="R41" s="58"/>
      <c r="S41" s="58"/>
      <c r="T41" s="58"/>
      <c r="U41" s="59"/>
    </row>
    <row r="42" spans="2:21" ht="15.75" x14ac:dyDescent="0.25">
      <c r="B42" s="50"/>
      <c r="C42" s="66"/>
      <c r="D42" s="126" t="s">
        <v>52</v>
      </c>
      <c r="E42" s="126"/>
      <c r="F42" s="126"/>
      <c r="G42" s="126"/>
      <c r="H42" s="126"/>
      <c r="I42" s="98"/>
      <c r="J42" s="54"/>
      <c r="K42" s="48"/>
      <c r="L42" s="54"/>
      <c r="O42" s="47"/>
      <c r="P42" s="57"/>
      <c r="Q42" s="58"/>
      <c r="R42" s="58"/>
      <c r="S42" s="58"/>
      <c r="T42" s="58"/>
      <c r="U42" s="59"/>
    </row>
    <row r="43" spans="2:21" ht="15.75" x14ac:dyDescent="0.25">
      <c r="B43" s="50"/>
      <c r="C43" s="66"/>
      <c r="D43" s="127"/>
      <c r="E43" s="127"/>
      <c r="F43" s="127"/>
      <c r="G43" s="127"/>
      <c r="H43" s="127"/>
      <c r="I43" s="99"/>
      <c r="J43" s="29"/>
      <c r="K43" s="29"/>
      <c r="L43" s="54"/>
      <c r="O43" s="47"/>
      <c r="P43" s="57"/>
      <c r="Q43" s="58"/>
      <c r="R43" s="58"/>
      <c r="S43" s="58"/>
      <c r="T43" s="58"/>
      <c r="U43" s="59"/>
    </row>
    <row r="44" spans="2:21" ht="15.75" x14ac:dyDescent="0.25">
      <c r="B44" s="50"/>
      <c r="C44" s="66"/>
      <c r="D44" s="101"/>
      <c r="E44" s="87">
        <v>200000</v>
      </c>
      <c r="F44" s="88">
        <v>500000</v>
      </c>
      <c r="G44" s="87">
        <v>1000000</v>
      </c>
      <c r="H44" s="63"/>
      <c r="I44" s="63"/>
      <c r="J44" s="29"/>
      <c r="K44" s="29"/>
      <c r="L44" s="54"/>
      <c r="O44" s="47"/>
      <c r="P44" s="57"/>
      <c r="Q44" s="58"/>
      <c r="R44" s="58"/>
      <c r="S44" s="58"/>
      <c r="T44" s="58"/>
      <c r="U44" s="59"/>
    </row>
    <row r="45" spans="2:21" ht="15.75" x14ac:dyDescent="0.25">
      <c r="B45" s="50"/>
      <c r="C45" s="66"/>
      <c r="D45" s="121" t="s">
        <v>10</v>
      </c>
      <c r="E45" s="93"/>
      <c r="F45" s="93"/>
      <c r="G45" s="93"/>
      <c r="H45" s="63"/>
      <c r="I45" s="63"/>
      <c r="J45" s="29"/>
      <c r="K45" s="58"/>
      <c r="L45" s="58"/>
      <c r="M45" s="58"/>
      <c r="N45" s="58"/>
      <c r="O45" s="59"/>
      <c r="P45" s="47"/>
      <c r="S45" s="47"/>
    </row>
    <row r="46" spans="2:21" ht="15.75" x14ac:dyDescent="0.25">
      <c r="B46" s="50"/>
      <c r="C46" s="66"/>
      <c r="D46" s="101"/>
      <c r="E46" s="63"/>
      <c r="F46" s="54"/>
      <c r="G46" s="63"/>
      <c r="H46" s="63"/>
      <c r="I46" s="63"/>
      <c r="J46" s="29"/>
      <c r="K46" s="58"/>
      <c r="L46" s="58"/>
      <c r="M46" s="58"/>
      <c r="N46" s="58"/>
      <c r="O46" s="59"/>
      <c r="P46" s="47"/>
      <c r="S46" s="47"/>
    </row>
    <row r="47" spans="2:21" ht="15.75" x14ac:dyDescent="0.25">
      <c r="B47" s="50"/>
      <c r="C47" s="66"/>
      <c r="D47" s="121" t="s">
        <v>11</v>
      </c>
      <c r="E47" s="29" t="s">
        <v>4</v>
      </c>
      <c r="F47" s="29" t="s">
        <v>63</v>
      </c>
      <c r="G47" s="29" t="s">
        <v>25</v>
      </c>
      <c r="H47" s="63"/>
      <c r="I47" s="63"/>
      <c r="J47" s="29"/>
      <c r="K47" s="58"/>
      <c r="L47" s="58"/>
      <c r="M47" s="58"/>
      <c r="N47" s="58"/>
      <c r="O47" s="59"/>
      <c r="P47" s="47"/>
      <c r="S47" s="47"/>
    </row>
    <row r="48" spans="2:21" ht="15.75" x14ac:dyDescent="0.25">
      <c r="B48" s="50"/>
      <c r="C48" s="66"/>
      <c r="D48" s="123">
        <v>200000</v>
      </c>
      <c r="E48" s="71"/>
      <c r="F48" s="71"/>
      <c r="G48" s="71"/>
      <c r="H48" s="63"/>
      <c r="I48" s="63"/>
      <c r="J48" s="29"/>
      <c r="K48" s="58"/>
      <c r="L48" s="58"/>
      <c r="M48" s="58"/>
      <c r="N48" s="58"/>
      <c r="O48" s="59"/>
      <c r="P48" s="47"/>
      <c r="S48" s="47"/>
    </row>
    <row r="49" spans="2:19" ht="15.75" x14ac:dyDescent="0.25">
      <c r="B49" s="50"/>
      <c r="C49" s="66"/>
      <c r="D49" s="122">
        <v>500000</v>
      </c>
      <c r="E49" s="71"/>
      <c r="F49" s="71"/>
      <c r="G49" s="71"/>
      <c r="H49" s="63"/>
      <c r="I49" s="63"/>
      <c r="J49" s="29"/>
      <c r="K49" s="58"/>
      <c r="L49" s="58"/>
      <c r="M49" s="58"/>
      <c r="N49" s="58"/>
      <c r="O49" s="59"/>
      <c r="P49" s="47"/>
      <c r="S49" s="47"/>
    </row>
    <row r="50" spans="2:19" ht="18" customHeight="1" x14ac:dyDescent="0.25">
      <c r="B50" s="50"/>
      <c r="C50" s="66"/>
      <c r="D50" s="123">
        <v>1000000</v>
      </c>
      <c r="E50" s="71"/>
      <c r="F50" s="71"/>
      <c r="G50" s="71"/>
      <c r="H50" s="63"/>
      <c r="I50" s="63"/>
      <c r="J50" s="29"/>
      <c r="K50" s="58"/>
      <c r="L50" s="58"/>
      <c r="O50" s="47"/>
      <c r="P50" s="47"/>
      <c r="S50" s="47"/>
    </row>
    <row r="51" spans="2:19" ht="15.75" x14ac:dyDescent="0.25">
      <c r="B51" s="50"/>
      <c r="C51" s="66"/>
      <c r="D51" s="101"/>
      <c r="E51" s="63"/>
      <c r="F51" s="54"/>
      <c r="G51" s="63"/>
      <c r="H51" s="63"/>
      <c r="I51" s="63"/>
      <c r="J51" s="29"/>
      <c r="O51" s="47"/>
      <c r="P51" s="47"/>
      <c r="S51" s="47"/>
    </row>
    <row r="52" spans="2:19" ht="15.75" x14ac:dyDescent="0.25">
      <c r="B52" s="50"/>
      <c r="C52" s="66"/>
      <c r="D52" s="101"/>
      <c r="E52" s="63"/>
      <c r="F52" s="54"/>
      <c r="G52" s="63"/>
      <c r="H52" s="63"/>
      <c r="I52" s="63"/>
      <c r="J52" s="29"/>
      <c r="O52" s="47"/>
      <c r="P52" s="47"/>
      <c r="S52" s="47"/>
    </row>
    <row r="53" spans="2:19" ht="15.75" x14ac:dyDescent="0.25">
      <c r="B53" s="50"/>
      <c r="C53" s="66"/>
      <c r="D53" s="101"/>
      <c r="E53" s="63"/>
      <c r="F53" s="54"/>
      <c r="G53" s="63"/>
      <c r="H53" s="63"/>
      <c r="I53" s="63"/>
      <c r="J53" s="29"/>
      <c r="O53" s="47"/>
      <c r="P53" s="47"/>
      <c r="S53" s="47"/>
    </row>
    <row r="54" spans="2:19" ht="15.75" x14ac:dyDescent="0.25">
      <c r="B54" s="50"/>
      <c r="C54" s="66"/>
      <c r="D54" s="101"/>
      <c r="E54" s="63"/>
      <c r="F54" s="54"/>
      <c r="G54" s="63"/>
      <c r="H54" s="63"/>
      <c r="I54" s="63"/>
      <c r="J54" s="29"/>
      <c r="O54" s="47"/>
      <c r="P54" s="47"/>
      <c r="S54" s="47"/>
    </row>
    <row r="55" spans="2:19" ht="15.75" x14ac:dyDescent="0.25">
      <c r="B55" s="67"/>
      <c r="C55" s="66"/>
      <c r="D55" s="101"/>
      <c r="E55" s="63"/>
      <c r="F55" s="54"/>
      <c r="G55" s="63"/>
      <c r="H55" s="63"/>
      <c r="I55" s="63"/>
      <c r="J55" s="29"/>
      <c r="K55" s="29"/>
      <c r="L55" s="54"/>
      <c r="N55" s="48"/>
      <c r="O55" s="47"/>
      <c r="P55" s="47"/>
      <c r="S55" s="47"/>
    </row>
    <row r="56" spans="2:19" ht="15.75" x14ac:dyDescent="0.25">
      <c r="B56" s="67"/>
      <c r="D56" s="101"/>
      <c r="E56" s="63"/>
      <c r="F56" s="54"/>
      <c r="G56" s="63"/>
      <c r="H56" s="63"/>
      <c r="I56" s="63"/>
      <c r="J56" s="29"/>
      <c r="K56" s="29"/>
      <c r="L56" s="54"/>
      <c r="N56" s="48"/>
      <c r="O56" s="47"/>
      <c r="P56" s="47"/>
      <c r="S56" s="47"/>
    </row>
    <row r="57" spans="2:19" s="29" customFormat="1" ht="15" customHeight="1" x14ac:dyDescent="0.25">
      <c r="B57" s="68"/>
      <c r="D57" s="101"/>
      <c r="E57" s="63"/>
      <c r="F57" s="54"/>
      <c r="G57" s="63"/>
      <c r="H57" s="63"/>
      <c r="I57" s="63"/>
    </row>
    <row r="58" spans="2:19" s="29" customFormat="1" ht="15" customHeight="1" x14ac:dyDescent="0.25">
      <c r="B58" s="68"/>
      <c r="D58" s="101"/>
      <c r="E58" s="63"/>
      <c r="F58" s="54"/>
      <c r="G58" s="63"/>
      <c r="H58" s="63"/>
      <c r="I58" s="63"/>
    </row>
    <row r="59" spans="2:19" s="29" customFormat="1" ht="15" customHeight="1" x14ac:dyDescent="0.25">
      <c r="B59" s="68"/>
      <c r="D59" s="101"/>
      <c r="E59" s="63"/>
      <c r="F59" s="54"/>
      <c r="G59" s="63"/>
      <c r="H59" s="63"/>
      <c r="I59" s="63"/>
    </row>
    <row r="60" spans="2:19" ht="15.75" x14ac:dyDescent="0.25">
      <c r="B60" s="67"/>
      <c r="D60" s="101"/>
      <c r="E60" s="63"/>
      <c r="F60" s="54"/>
      <c r="G60" s="63"/>
      <c r="H60" s="63"/>
      <c r="I60" s="63"/>
      <c r="J60" s="29"/>
      <c r="K60" s="29"/>
      <c r="L60" s="54"/>
      <c r="N60" s="48"/>
      <c r="O60" s="47"/>
      <c r="P60" s="47"/>
      <c r="S60" s="47"/>
    </row>
    <row r="61" spans="2:19" ht="15.75" x14ac:dyDescent="0.25">
      <c r="B61" s="67"/>
      <c r="D61" s="101"/>
      <c r="E61" s="63"/>
      <c r="F61" s="54"/>
      <c r="G61" s="63"/>
      <c r="H61" s="63"/>
      <c r="I61" s="63"/>
      <c r="J61" s="29"/>
      <c r="K61" s="29"/>
      <c r="L61" s="54"/>
      <c r="N61" s="48"/>
      <c r="O61" s="47"/>
      <c r="P61" s="47"/>
      <c r="S61" s="47"/>
    </row>
    <row r="62" spans="2:19" s="29" customFormat="1" x14ac:dyDescent="0.25">
      <c r="B62" s="68"/>
      <c r="D62" s="101"/>
      <c r="E62" s="63"/>
      <c r="F62" s="54"/>
      <c r="G62" s="63"/>
      <c r="H62" s="63"/>
      <c r="I62" s="63"/>
    </row>
    <row r="63" spans="2:19" s="29" customFormat="1" ht="15" customHeight="1" x14ac:dyDescent="0.25">
      <c r="B63" s="68"/>
      <c r="D63" s="101"/>
      <c r="E63" s="63"/>
      <c r="F63" s="54"/>
      <c r="G63" s="63"/>
      <c r="H63" s="63"/>
      <c r="I63" s="63"/>
    </row>
    <row r="64" spans="2:19" ht="15.75" x14ac:dyDescent="0.25">
      <c r="B64" s="67"/>
      <c r="D64" s="101"/>
      <c r="E64" s="63"/>
      <c r="F64" s="54"/>
      <c r="G64" s="63"/>
      <c r="H64" s="63"/>
      <c r="I64" s="63"/>
      <c r="J64" s="29"/>
      <c r="K64" s="29"/>
      <c r="L64" s="54"/>
      <c r="N64" s="48"/>
      <c r="O64" s="47"/>
      <c r="P64" s="47"/>
      <c r="S64" s="47"/>
    </row>
    <row r="65" spans="2:19" ht="15.75" x14ac:dyDescent="0.25">
      <c r="B65" s="67"/>
      <c r="D65" s="101"/>
      <c r="E65" s="63"/>
      <c r="F65" s="54"/>
      <c r="G65" s="63"/>
      <c r="H65" s="63"/>
      <c r="I65" s="63"/>
      <c r="J65" s="29"/>
      <c r="K65" s="29"/>
      <c r="L65" s="54"/>
      <c r="N65" s="48"/>
      <c r="O65" s="47"/>
      <c r="P65" s="47"/>
      <c r="S65" s="47"/>
    </row>
    <row r="66" spans="2:19" s="29" customFormat="1" x14ac:dyDescent="0.25">
      <c r="B66" s="68"/>
      <c r="D66" s="101"/>
      <c r="E66" s="63"/>
      <c r="F66" s="54"/>
      <c r="G66" s="63"/>
      <c r="H66" s="63"/>
      <c r="I66" s="63"/>
    </row>
    <row r="67" spans="2:19" s="29" customFormat="1" ht="15" customHeight="1" x14ac:dyDescent="0.25">
      <c r="B67" s="68"/>
      <c r="D67" s="101"/>
      <c r="E67" s="63"/>
      <c r="F67" s="54"/>
      <c r="G67" s="63"/>
      <c r="H67" s="63"/>
      <c r="I67" s="63"/>
    </row>
    <row r="68" spans="2:19" ht="15.75" x14ac:dyDescent="0.25">
      <c r="B68" s="67"/>
      <c r="D68" s="101"/>
      <c r="E68" s="63"/>
      <c r="F68" s="54"/>
      <c r="G68" s="63"/>
      <c r="H68" s="63"/>
      <c r="I68" s="63"/>
      <c r="J68" s="29"/>
      <c r="K68" s="29"/>
      <c r="L68" s="54"/>
      <c r="N68" s="48"/>
      <c r="O68" s="47"/>
      <c r="P68" s="47"/>
      <c r="S68" s="47"/>
    </row>
    <row r="69" spans="2:19" ht="15.75" x14ac:dyDescent="0.25">
      <c r="B69" s="67"/>
      <c r="D69" s="101"/>
      <c r="E69" s="63"/>
      <c r="F69" s="54"/>
      <c r="G69" s="63"/>
      <c r="H69" s="63"/>
      <c r="I69" s="63"/>
      <c r="J69" s="29"/>
      <c r="K69" s="29"/>
      <c r="L69" s="54"/>
      <c r="N69" s="48"/>
      <c r="O69" s="47"/>
      <c r="P69" s="47"/>
      <c r="S69" s="47"/>
    </row>
    <row r="70" spans="2:19" s="29" customFormat="1" x14ac:dyDescent="0.25">
      <c r="B70" s="68"/>
      <c r="D70" s="101"/>
      <c r="E70" s="63"/>
      <c r="F70" s="54"/>
      <c r="G70" s="63"/>
      <c r="H70" s="63"/>
      <c r="I70" s="63"/>
    </row>
    <row r="71" spans="2:19" s="29" customFormat="1" ht="15" customHeight="1" x14ac:dyDescent="0.25">
      <c r="B71" s="68"/>
      <c r="D71" s="101"/>
      <c r="E71" s="63"/>
      <c r="F71" s="54"/>
      <c r="G71" s="63"/>
      <c r="H71" s="63"/>
      <c r="I71" s="63"/>
    </row>
    <row r="72" spans="2:19" ht="15.75" x14ac:dyDescent="0.25">
      <c r="B72" s="67"/>
      <c r="D72" s="101"/>
      <c r="E72" s="63"/>
      <c r="F72" s="54"/>
      <c r="G72" s="63"/>
      <c r="H72" s="63"/>
      <c r="I72" s="63"/>
      <c r="J72" s="29"/>
      <c r="K72" s="29"/>
      <c r="L72" s="54"/>
      <c r="N72" s="48"/>
      <c r="O72" s="47"/>
      <c r="P72" s="47"/>
      <c r="S72" s="47"/>
    </row>
    <row r="73" spans="2:19" ht="15.75" x14ac:dyDescent="0.25">
      <c r="B73" s="67"/>
      <c r="D73" s="101"/>
      <c r="E73" s="63"/>
      <c r="F73" s="54"/>
      <c r="G73" s="63"/>
      <c r="H73" s="63"/>
      <c r="I73" s="63"/>
      <c r="J73" s="29"/>
      <c r="K73" s="29"/>
      <c r="L73" s="54"/>
      <c r="N73" s="48"/>
      <c r="O73" s="47"/>
      <c r="P73" s="47"/>
      <c r="S73" s="47"/>
    </row>
    <row r="74" spans="2:19" s="29" customFormat="1" x14ac:dyDescent="0.25">
      <c r="B74" s="68"/>
      <c r="D74" s="101"/>
      <c r="E74" s="63"/>
      <c r="F74" s="54"/>
      <c r="G74" s="63"/>
      <c r="H74" s="63"/>
      <c r="I74" s="63"/>
    </row>
    <row r="75" spans="2:19" s="29" customFormat="1" ht="15" customHeight="1" x14ac:dyDescent="0.25">
      <c r="B75" s="68"/>
      <c r="D75" s="101"/>
      <c r="E75" s="63"/>
      <c r="F75" s="54"/>
      <c r="G75" s="63"/>
      <c r="H75" s="63"/>
      <c r="I75" s="63"/>
    </row>
    <row r="76" spans="2:19" ht="15.75" x14ac:dyDescent="0.25">
      <c r="B76" s="67"/>
      <c r="D76" s="101"/>
      <c r="E76" s="63"/>
      <c r="F76" s="54"/>
      <c r="G76" s="63"/>
      <c r="H76" s="63"/>
      <c r="I76" s="63"/>
      <c r="J76" s="29"/>
      <c r="K76" s="29"/>
      <c r="L76" s="54"/>
      <c r="N76" s="48"/>
      <c r="O76" s="47"/>
      <c r="P76" s="47"/>
      <c r="S76" s="47"/>
    </row>
    <row r="77" spans="2:19" ht="15.75" x14ac:dyDescent="0.25">
      <c r="B77" s="67"/>
      <c r="D77" s="101"/>
      <c r="E77" s="63"/>
      <c r="F77" s="54"/>
      <c r="G77" s="63"/>
      <c r="H77" s="63"/>
      <c r="I77" s="63"/>
      <c r="J77" s="29"/>
      <c r="K77" s="29"/>
      <c r="L77" s="54"/>
      <c r="N77" s="48"/>
      <c r="O77" s="47"/>
      <c r="P77" s="47"/>
      <c r="S77" s="47"/>
    </row>
    <row r="78" spans="2:19" s="29" customFormat="1" x14ac:dyDescent="0.25">
      <c r="B78" s="68"/>
      <c r="D78" s="101"/>
      <c r="E78" s="63"/>
      <c r="F78" s="54"/>
      <c r="G78" s="63"/>
      <c r="H78" s="63"/>
      <c r="I78" s="63"/>
    </row>
    <row r="79" spans="2:19" s="29" customFormat="1" ht="15" customHeight="1" x14ac:dyDescent="0.25">
      <c r="B79" s="68"/>
      <c r="D79" s="101"/>
      <c r="E79" s="63"/>
      <c r="F79" s="54"/>
      <c r="G79" s="63"/>
      <c r="H79" s="63"/>
      <c r="I79" s="63"/>
    </row>
    <row r="80" spans="2:19" ht="15.75" x14ac:dyDescent="0.25">
      <c r="B80" s="67"/>
      <c r="D80" s="101"/>
      <c r="E80" s="63"/>
      <c r="F80" s="54"/>
      <c r="G80" s="63"/>
      <c r="H80" s="63"/>
      <c r="I80" s="63"/>
      <c r="J80" s="29"/>
      <c r="K80" s="29"/>
      <c r="L80" s="54"/>
      <c r="N80" s="48"/>
      <c r="O80" s="47"/>
      <c r="P80" s="47"/>
      <c r="S80" s="47"/>
    </row>
    <row r="81" spans="2:19" ht="15.75" x14ac:dyDescent="0.25">
      <c r="B81" s="67"/>
      <c r="D81" s="101"/>
      <c r="E81" s="63"/>
      <c r="F81" s="54"/>
      <c r="G81" s="63"/>
      <c r="H81" s="63"/>
      <c r="I81" s="63"/>
      <c r="J81" s="29"/>
      <c r="K81" s="29"/>
      <c r="L81" s="54"/>
      <c r="N81" s="48"/>
      <c r="O81" s="47"/>
      <c r="P81" s="47"/>
      <c r="S81" s="47"/>
    </row>
    <row r="82" spans="2:19" s="29" customFormat="1" x14ac:dyDescent="0.25">
      <c r="B82" s="68"/>
      <c r="D82" s="101"/>
      <c r="E82" s="63"/>
      <c r="F82" s="54"/>
      <c r="G82" s="63"/>
      <c r="H82" s="63"/>
      <c r="I82" s="63"/>
    </row>
    <row r="83" spans="2:19" s="29" customFormat="1" ht="15" customHeight="1" x14ac:dyDescent="0.25">
      <c r="B83" s="68"/>
      <c r="D83" s="101"/>
      <c r="E83" s="63"/>
      <c r="F83" s="54"/>
      <c r="G83" s="63"/>
      <c r="H83" s="63"/>
      <c r="I83" s="63"/>
    </row>
    <row r="84" spans="2:19" ht="15.75" x14ac:dyDescent="0.25">
      <c r="B84" s="67"/>
      <c r="D84" s="101"/>
      <c r="E84" s="63"/>
      <c r="F84" s="54"/>
      <c r="G84" s="63"/>
      <c r="H84" s="63"/>
      <c r="I84" s="63"/>
      <c r="J84" s="29"/>
      <c r="K84" s="29"/>
      <c r="L84" s="54"/>
      <c r="N84" s="48"/>
      <c r="O84" s="47"/>
      <c r="P84" s="47"/>
      <c r="S84" s="47"/>
    </row>
    <row r="85" spans="2:19" ht="15.75" x14ac:dyDescent="0.25">
      <c r="B85" s="67"/>
      <c r="D85" s="101"/>
      <c r="E85" s="63"/>
      <c r="F85" s="54"/>
      <c r="G85" s="63"/>
      <c r="H85" s="63"/>
      <c r="I85" s="63"/>
      <c r="J85" s="29"/>
      <c r="K85" s="29"/>
      <c r="L85" s="54"/>
      <c r="N85" s="48"/>
      <c r="O85" s="47"/>
      <c r="P85" s="47"/>
      <c r="S85" s="47"/>
    </row>
    <row r="86" spans="2:19" s="29" customFormat="1" x14ac:dyDescent="0.25">
      <c r="B86" s="68"/>
      <c r="D86" s="101"/>
      <c r="E86" s="63"/>
      <c r="F86" s="54"/>
      <c r="G86" s="63"/>
      <c r="H86" s="63"/>
      <c r="I86" s="63"/>
    </row>
    <row r="87" spans="2:19" s="29" customFormat="1" ht="15" customHeight="1" x14ac:dyDescent="0.25">
      <c r="B87" s="68"/>
      <c r="D87" s="101"/>
      <c r="E87" s="63"/>
      <c r="F87" s="54"/>
      <c r="G87" s="63"/>
      <c r="H87" s="63"/>
      <c r="I87" s="63"/>
    </row>
    <row r="88" spans="2:19" ht="15.75" x14ac:dyDescent="0.25">
      <c r="B88" s="67"/>
      <c r="D88" s="101"/>
      <c r="E88" s="63"/>
      <c r="F88" s="54"/>
      <c r="G88" s="63"/>
      <c r="H88" s="63"/>
      <c r="I88" s="63"/>
      <c r="J88" s="29"/>
      <c r="K88" s="29"/>
      <c r="L88" s="54"/>
      <c r="N88" s="48"/>
      <c r="O88" s="47"/>
      <c r="P88" s="47"/>
      <c r="S88" s="47"/>
    </row>
    <row r="89" spans="2:19" ht="15.75" x14ac:dyDescent="0.25">
      <c r="B89" s="67"/>
      <c r="D89" s="101"/>
      <c r="E89" s="63"/>
      <c r="F89" s="54"/>
      <c r="G89" s="63"/>
      <c r="H89" s="63"/>
      <c r="I89" s="63"/>
      <c r="J89" s="29"/>
      <c r="K89" s="29"/>
      <c r="L89" s="54"/>
      <c r="N89" s="48"/>
      <c r="O89" s="47"/>
      <c r="P89" s="47"/>
      <c r="S89" s="47"/>
    </row>
    <row r="90" spans="2:19" s="29" customFormat="1" x14ac:dyDescent="0.25">
      <c r="B90" s="68"/>
      <c r="D90" s="101"/>
      <c r="E90" s="63"/>
      <c r="F90" s="54"/>
      <c r="G90" s="63"/>
      <c r="H90" s="63"/>
      <c r="I90" s="63"/>
    </row>
    <row r="91" spans="2:19" s="29" customFormat="1" ht="15" customHeight="1" x14ac:dyDescent="0.25">
      <c r="B91" s="68"/>
      <c r="D91" s="101"/>
      <c r="E91" s="63"/>
      <c r="F91" s="54"/>
      <c r="G91" s="63"/>
      <c r="H91" s="63"/>
      <c r="I91" s="63"/>
    </row>
    <row r="92" spans="2:19" ht="15.75" x14ac:dyDescent="0.25">
      <c r="B92" s="67"/>
      <c r="D92" s="101"/>
      <c r="E92" s="63"/>
      <c r="F92" s="54"/>
      <c r="G92" s="63"/>
      <c r="H92" s="63"/>
      <c r="I92" s="63"/>
      <c r="J92" s="29"/>
      <c r="K92" s="29"/>
      <c r="L92" s="54"/>
      <c r="N92" s="48"/>
      <c r="O92" s="47"/>
      <c r="P92" s="47"/>
      <c r="S92" s="47"/>
    </row>
    <row r="93" spans="2:19" ht="15.75" x14ac:dyDescent="0.25">
      <c r="B93" s="67"/>
      <c r="D93" s="101"/>
      <c r="E93" s="63"/>
      <c r="F93" s="54"/>
      <c r="G93" s="63"/>
      <c r="H93" s="63"/>
      <c r="I93" s="63"/>
      <c r="J93" s="29"/>
      <c r="K93" s="29"/>
      <c r="L93" s="54"/>
      <c r="N93" s="48"/>
      <c r="O93" s="47"/>
      <c r="P93" s="47"/>
      <c r="S93" s="47"/>
    </row>
    <row r="94" spans="2:19" s="29" customFormat="1" x14ac:dyDescent="0.25">
      <c r="B94" s="68"/>
      <c r="D94" s="101"/>
      <c r="E94" s="63"/>
      <c r="F94" s="54"/>
      <c r="G94" s="63"/>
      <c r="H94" s="63"/>
      <c r="I94" s="63"/>
    </row>
    <row r="95" spans="2:19" s="29" customFormat="1" ht="15" customHeight="1" x14ac:dyDescent="0.25">
      <c r="B95" s="68"/>
      <c r="D95" s="101"/>
      <c r="E95" s="63"/>
      <c r="F95" s="54"/>
      <c r="G95" s="63"/>
      <c r="H95" s="63"/>
      <c r="I95" s="63"/>
    </row>
    <row r="96" spans="2:19" ht="15.75" x14ac:dyDescent="0.25">
      <c r="B96" s="67"/>
      <c r="D96" s="101"/>
      <c r="E96" s="63"/>
      <c r="F96" s="54"/>
      <c r="G96" s="63"/>
      <c r="H96" s="63"/>
      <c r="I96" s="63"/>
      <c r="J96" s="29"/>
      <c r="K96" s="29"/>
      <c r="L96" s="54"/>
      <c r="N96" s="48"/>
      <c r="O96" s="47"/>
      <c r="P96" s="47"/>
      <c r="S96" s="47"/>
    </row>
    <row r="97" spans="2:19" ht="15.75" x14ac:dyDescent="0.25">
      <c r="B97" s="67"/>
      <c r="D97" s="101"/>
      <c r="E97" s="63"/>
      <c r="F97" s="54"/>
      <c r="G97" s="63"/>
      <c r="H97" s="63"/>
      <c r="I97" s="63"/>
      <c r="J97" s="29"/>
      <c r="K97" s="29"/>
      <c r="L97" s="54"/>
      <c r="N97" s="48"/>
      <c r="O97" s="47"/>
      <c r="P97" s="47"/>
      <c r="S97" s="47"/>
    </row>
    <row r="98" spans="2:19" s="29" customFormat="1" x14ac:dyDescent="0.25">
      <c r="B98" s="68"/>
      <c r="D98" s="101"/>
      <c r="E98" s="63"/>
      <c r="F98" s="54"/>
      <c r="G98" s="63"/>
      <c r="H98" s="63"/>
      <c r="I98" s="63"/>
    </row>
    <row r="99" spans="2:19" s="29" customFormat="1" ht="15" customHeight="1" x14ac:dyDescent="0.25">
      <c r="B99" s="68"/>
      <c r="D99" s="101"/>
      <c r="E99" s="63"/>
      <c r="F99" s="54"/>
      <c r="G99" s="63"/>
      <c r="H99" s="63"/>
      <c r="I99" s="63"/>
    </row>
    <row r="100" spans="2:19" ht="15.75" x14ac:dyDescent="0.25">
      <c r="B100" s="67"/>
      <c r="D100" s="101"/>
      <c r="E100" s="63"/>
      <c r="F100" s="54"/>
      <c r="G100" s="63"/>
      <c r="H100" s="63"/>
      <c r="I100" s="63"/>
      <c r="J100" s="29"/>
      <c r="K100" s="29"/>
      <c r="L100" s="54"/>
      <c r="N100" s="48"/>
      <c r="O100" s="47"/>
      <c r="P100" s="47"/>
      <c r="S100" s="47"/>
    </row>
    <row r="101" spans="2:19" ht="15.75" x14ac:dyDescent="0.25">
      <c r="B101" s="67"/>
      <c r="D101" s="101"/>
      <c r="E101" s="63"/>
      <c r="F101" s="54"/>
      <c r="G101" s="63"/>
      <c r="H101" s="63"/>
      <c r="I101" s="63"/>
      <c r="J101" s="29"/>
      <c r="K101" s="29"/>
      <c r="L101" s="54"/>
      <c r="N101" s="48"/>
      <c r="O101" s="47"/>
      <c r="P101" s="47"/>
      <c r="S101" s="47"/>
    </row>
    <row r="102" spans="2:19" s="29" customFormat="1" x14ac:dyDescent="0.25">
      <c r="B102" s="68"/>
      <c r="D102" s="101"/>
      <c r="E102" s="63"/>
      <c r="F102" s="54"/>
      <c r="G102" s="63"/>
      <c r="H102" s="63"/>
      <c r="I102" s="63"/>
    </row>
    <row r="103" spans="2:19" s="29" customFormat="1" ht="15" customHeight="1" x14ac:dyDescent="0.25">
      <c r="B103" s="68"/>
      <c r="D103" s="101"/>
      <c r="E103" s="63"/>
      <c r="F103" s="54"/>
      <c r="G103" s="63"/>
      <c r="H103" s="63"/>
      <c r="I103" s="63"/>
    </row>
    <row r="104" spans="2:19" ht="15.75" x14ac:dyDescent="0.25">
      <c r="B104" s="67"/>
      <c r="D104" s="101"/>
      <c r="E104" s="63"/>
      <c r="F104" s="54"/>
      <c r="G104" s="63"/>
      <c r="H104" s="63"/>
      <c r="I104" s="63"/>
      <c r="J104" s="29"/>
      <c r="K104" s="29"/>
      <c r="L104" s="54"/>
      <c r="N104" s="48"/>
      <c r="O104" s="47"/>
      <c r="P104" s="47"/>
      <c r="S104" s="47"/>
    </row>
    <row r="105" spans="2:19" ht="15.75" x14ac:dyDescent="0.25">
      <c r="B105" s="67"/>
      <c r="D105" s="101"/>
      <c r="E105" s="63"/>
      <c r="F105" s="54"/>
      <c r="G105" s="63"/>
      <c r="H105" s="63"/>
      <c r="I105" s="63"/>
      <c r="J105" s="29"/>
      <c r="K105" s="29"/>
      <c r="L105" s="54"/>
      <c r="N105" s="48"/>
      <c r="O105" s="47"/>
      <c r="P105" s="47"/>
      <c r="S105" s="47"/>
    </row>
    <row r="106" spans="2:19" s="29" customFormat="1" x14ac:dyDescent="0.25">
      <c r="B106" s="68"/>
      <c r="D106" s="101"/>
      <c r="E106" s="63"/>
      <c r="F106" s="54"/>
      <c r="G106" s="63"/>
      <c r="H106" s="63"/>
      <c r="I106" s="63"/>
    </row>
    <row r="107" spans="2:19" s="29" customFormat="1" ht="15" customHeight="1" x14ac:dyDescent="0.25">
      <c r="B107" s="68"/>
      <c r="D107" s="101"/>
      <c r="E107" s="63"/>
      <c r="F107" s="54"/>
      <c r="G107" s="63"/>
      <c r="H107" s="63"/>
      <c r="I107" s="63"/>
    </row>
    <row r="108" spans="2:19" ht="15.75" x14ac:dyDescent="0.25">
      <c r="B108" s="67"/>
      <c r="D108" s="101"/>
      <c r="E108" s="63"/>
      <c r="F108" s="54"/>
      <c r="G108" s="63"/>
      <c r="H108" s="63"/>
      <c r="I108" s="63"/>
      <c r="J108" s="29"/>
      <c r="K108" s="29"/>
      <c r="L108" s="54"/>
      <c r="N108" s="48"/>
      <c r="O108" s="47"/>
      <c r="P108" s="47"/>
      <c r="S108" s="47"/>
    </row>
    <row r="109" spans="2:19" ht="15.75" x14ac:dyDescent="0.25">
      <c r="B109" s="67"/>
      <c r="D109" s="101"/>
      <c r="E109" s="63"/>
      <c r="F109" s="54"/>
      <c r="G109" s="63"/>
      <c r="H109" s="63"/>
      <c r="I109" s="63"/>
      <c r="J109" s="29"/>
      <c r="K109" s="29"/>
      <c r="L109" s="54"/>
      <c r="N109" s="48"/>
      <c r="O109" s="47"/>
      <c r="P109" s="47"/>
      <c r="S109" s="47"/>
    </row>
    <row r="110" spans="2:19" s="29" customFormat="1" x14ac:dyDescent="0.25">
      <c r="B110" s="68"/>
      <c r="D110" s="101"/>
      <c r="E110" s="63"/>
      <c r="F110" s="54"/>
      <c r="G110" s="63"/>
      <c r="H110" s="63"/>
      <c r="I110" s="63"/>
    </row>
    <row r="111" spans="2:19" s="29" customFormat="1" ht="15" customHeight="1" x14ac:dyDescent="0.25">
      <c r="B111" s="68"/>
      <c r="D111" s="101"/>
      <c r="E111" s="63"/>
      <c r="F111" s="54"/>
      <c r="G111" s="63"/>
      <c r="H111" s="63"/>
      <c r="I111" s="63"/>
    </row>
    <row r="112" spans="2:19" ht="15.75" x14ac:dyDescent="0.25">
      <c r="B112" s="67"/>
      <c r="L112" s="54"/>
      <c r="N112" s="48"/>
      <c r="O112" s="47"/>
      <c r="P112" s="47"/>
      <c r="S112" s="47"/>
    </row>
    <row r="113" spans="2:19" ht="15.75" x14ac:dyDescent="0.25">
      <c r="B113" s="67"/>
      <c r="L113" s="54"/>
      <c r="N113" s="48"/>
      <c r="O113" s="47"/>
      <c r="P113" s="47"/>
      <c r="S113" s="47"/>
    </row>
    <row r="114" spans="2:19" s="29" customFormat="1" x14ac:dyDescent="0.25">
      <c r="B114" s="68"/>
      <c r="E114" s="47"/>
      <c r="F114" s="47"/>
      <c r="G114" s="47"/>
      <c r="H114" s="47"/>
      <c r="I114" s="47"/>
      <c r="J114" s="47"/>
      <c r="K114" s="47"/>
    </row>
    <row r="115" spans="2:19" s="29" customFormat="1" ht="15" customHeight="1" x14ac:dyDescent="0.25">
      <c r="B115" s="68"/>
      <c r="E115" s="47"/>
      <c r="F115" s="47"/>
      <c r="G115" s="47"/>
      <c r="H115" s="47"/>
      <c r="I115" s="47"/>
      <c r="J115" s="47"/>
      <c r="K115" s="47"/>
    </row>
    <row r="116" spans="2:19" ht="15.75" x14ac:dyDescent="0.25">
      <c r="B116" s="67"/>
      <c r="L116" s="54"/>
      <c r="N116" s="48"/>
      <c r="O116" s="47"/>
      <c r="P116" s="47"/>
      <c r="S116" s="47"/>
    </row>
    <row r="117" spans="2:19" ht="15.75" x14ac:dyDescent="0.25">
      <c r="B117" s="67"/>
      <c r="L117" s="54"/>
      <c r="N117" s="48"/>
      <c r="O117" s="47"/>
      <c r="P117" s="47"/>
      <c r="S117" s="47"/>
    </row>
    <row r="118" spans="2:19" s="29" customFormat="1" ht="15.75" x14ac:dyDescent="0.25">
      <c r="B118" s="67"/>
      <c r="E118" s="47"/>
      <c r="F118" s="47"/>
      <c r="G118" s="47"/>
      <c r="H118" s="47"/>
      <c r="I118" s="47"/>
      <c r="J118" s="47"/>
      <c r="K118" s="47"/>
    </row>
    <row r="119" spans="2:19" s="29" customFormat="1" ht="15" customHeight="1" x14ac:dyDescent="0.25">
      <c r="B119" s="67"/>
      <c r="E119" s="47"/>
      <c r="F119" s="47"/>
      <c r="G119" s="47"/>
      <c r="H119" s="47"/>
      <c r="I119" s="47"/>
      <c r="J119" s="47"/>
      <c r="K119" s="47"/>
    </row>
    <row r="120" spans="2:19" ht="15.75" x14ac:dyDescent="0.25">
      <c r="B120" s="67"/>
      <c r="L120" s="54"/>
      <c r="N120" s="48"/>
      <c r="O120" s="47"/>
      <c r="P120" s="47"/>
      <c r="S120" s="47"/>
    </row>
    <row r="121" spans="2:19" ht="15.75" x14ac:dyDescent="0.25">
      <c r="B121" s="67"/>
      <c r="L121" s="54"/>
      <c r="N121" s="48"/>
      <c r="O121" s="47"/>
      <c r="P121" s="47"/>
      <c r="S121" s="47"/>
    </row>
    <row r="122" spans="2:19" ht="15.75" x14ac:dyDescent="0.25">
      <c r="B122" s="67"/>
      <c r="L122" s="54"/>
      <c r="N122" s="48"/>
      <c r="O122" s="47"/>
      <c r="P122" s="47"/>
      <c r="S122" s="47"/>
    </row>
    <row r="123" spans="2:19" s="29" customFormat="1" ht="15" customHeight="1" x14ac:dyDescent="0.25">
      <c r="B123" s="68"/>
      <c r="E123" s="47"/>
      <c r="F123" s="47"/>
      <c r="G123" s="47"/>
      <c r="H123" s="47"/>
      <c r="I123" s="47"/>
      <c r="J123" s="47"/>
      <c r="K123" s="47"/>
    </row>
    <row r="124" spans="2:19" ht="15.75" x14ac:dyDescent="0.25">
      <c r="B124" s="67"/>
      <c r="N124" s="48"/>
      <c r="O124" s="47"/>
      <c r="P124" s="47"/>
      <c r="S124" s="47"/>
    </row>
    <row r="125" spans="2:19" ht="16.5" customHeight="1" x14ac:dyDescent="0.25">
      <c r="B125" s="67"/>
      <c r="N125" s="48"/>
      <c r="O125" s="47"/>
      <c r="P125" s="47"/>
      <c r="S125" s="47"/>
    </row>
    <row r="126" spans="2:19" s="29" customFormat="1" x14ac:dyDescent="0.25">
      <c r="B126" s="68"/>
      <c r="E126" s="47"/>
      <c r="F126" s="47"/>
      <c r="G126" s="47"/>
      <c r="H126" s="47"/>
      <c r="I126" s="47"/>
      <c r="J126" s="47"/>
      <c r="K126" s="47"/>
    </row>
    <row r="127" spans="2:19" s="29" customFormat="1" ht="15" customHeight="1" x14ac:dyDescent="0.25">
      <c r="B127" s="68"/>
      <c r="E127" s="47"/>
      <c r="F127" s="47"/>
      <c r="G127" s="47"/>
      <c r="H127" s="47"/>
      <c r="I127" s="47"/>
      <c r="J127" s="47"/>
      <c r="K127" s="47"/>
    </row>
    <row r="128" spans="2:19" ht="15.75" x14ac:dyDescent="0.25">
      <c r="B128" s="67"/>
      <c r="N128" s="48"/>
      <c r="O128" s="47"/>
      <c r="P128" s="47"/>
      <c r="S128" s="47"/>
    </row>
    <row r="129" spans="1:19" ht="15.75" x14ac:dyDescent="0.25">
      <c r="B129" s="67"/>
      <c r="N129" s="48"/>
      <c r="O129" s="47"/>
      <c r="P129" s="47"/>
      <c r="S129" s="47"/>
    </row>
    <row r="130" spans="1:19" s="29" customFormat="1" ht="15.75" x14ac:dyDescent="0.25">
      <c r="B130" s="67"/>
      <c r="E130" s="47"/>
      <c r="F130" s="47"/>
      <c r="G130" s="47"/>
      <c r="H130" s="47"/>
      <c r="I130" s="47"/>
      <c r="J130" s="47"/>
      <c r="K130" s="47"/>
    </row>
    <row r="131" spans="1:19" s="29" customFormat="1" ht="15" customHeight="1" x14ac:dyDescent="0.25">
      <c r="A131" s="32"/>
      <c r="B131" s="67"/>
      <c r="E131" s="47"/>
      <c r="F131" s="47"/>
      <c r="G131" s="47"/>
      <c r="H131" s="47"/>
      <c r="I131" s="47"/>
      <c r="J131" s="47"/>
      <c r="K131" s="47"/>
    </row>
    <row r="132" spans="1:19" ht="15.75" x14ac:dyDescent="0.25">
      <c r="B132" s="67"/>
      <c r="N132" s="48"/>
      <c r="O132" s="47"/>
      <c r="P132" s="47"/>
      <c r="S132" s="47"/>
    </row>
    <row r="133" spans="1:19" x14ac:dyDescent="0.25">
      <c r="A133" s="29"/>
      <c r="B133" s="68"/>
      <c r="N133" s="48"/>
      <c r="O133" s="47"/>
      <c r="P133" s="47"/>
      <c r="S133" s="47"/>
    </row>
    <row r="134" spans="1:19" ht="15.75" x14ac:dyDescent="0.25">
      <c r="B134" s="67"/>
      <c r="N134" s="48"/>
      <c r="O134" s="47"/>
      <c r="P134" s="47"/>
      <c r="S134" s="47"/>
    </row>
    <row r="135" spans="1:19" s="29" customFormat="1" x14ac:dyDescent="0.25">
      <c r="B135" s="68"/>
      <c r="E135" s="47"/>
      <c r="F135" s="47"/>
      <c r="G135" s="47"/>
      <c r="H135" s="47"/>
      <c r="I135" s="47"/>
      <c r="J135" s="47"/>
      <c r="K135" s="47"/>
    </row>
    <row r="136" spans="1:19" s="29" customFormat="1" ht="15" customHeight="1" x14ac:dyDescent="0.25">
      <c r="B136" s="68"/>
      <c r="E136" s="47"/>
      <c r="F136" s="47"/>
      <c r="G136" s="47"/>
      <c r="H136" s="47"/>
      <c r="I136" s="47"/>
      <c r="J136" s="47"/>
      <c r="K136" s="47"/>
    </row>
    <row r="137" spans="1:19" ht="15.75" x14ac:dyDescent="0.25">
      <c r="B137" s="67"/>
      <c r="N137" s="48"/>
      <c r="O137" s="47"/>
      <c r="P137" s="47"/>
      <c r="S137" s="47"/>
    </row>
    <row r="138" spans="1:19" ht="15.75" x14ac:dyDescent="0.25">
      <c r="B138" s="67"/>
      <c r="N138" s="48"/>
      <c r="O138" s="47"/>
      <c r="P138" s="47"/>
      <c r="S138" s="47"/>
    </row>
    <row r="139" spans="1:19" s="29" customFormat="1" x14ac:dyDescent="0.25">
      <c r="B139" s="68"/>
      <c r="E139" s="47"/>
      <c r="F139" s="47"/>
      <c r="G139" s="47"/>
      <c r="H139" s="47"/>
      <c r="I139" s="47"/>
      <c r="J139" s="47"/>
      <c r="K139" s="47"/>
    </row>
    <row r="140" spans="1:19" s="29" customFormat="1" ht="15" customHeight="1" x14ac:dyDescent="0.25">
      <c r="B140" s="68"/>
      <c r="E140" s="47"/>
      <c r="F140" s="47"/>
      <c r="G140" s="47"/>
      <c r="H140" s="47"/>
      <c r="I140" s="47"/>
      <c r="J140" s="47"/>
      <c r="K140" s="47"/>
    </row>
    <row r="141" spans="1:19" ht="15.75" x14ac:dyDescent="0.25">
      <c r="B141" s="67"/>
      <c r="N141" s="48"/>
      <c r="O141" s="47"/>
      <c r="P141" s="47"/>
      <c r="S141" s="47"/>
    </row>
    <row r="142" spans="1:19" ht="15.75" x14ac:dyDescent="0.25">
      <c r="B142" s="67"/>
      <c r="N142" s="48"/>
      <c r="O142" s="47"/>
      <c r="P142" s="47"/>
      <c r="S142" s="47"/>
    </row>
    <row r="143" spans="1:19" s="29" customFormat="1" ht="15.75" x14ac:dyDescent="0.25">
      <c r="B143" s="67"/>
      <c r="E143" s="47"/>
      <c r="F143" s="47"/>
      <c r="G143" s="47"/>
      <c r="H143" s="47"/>
      <c r="I143" s="47"/>
      <c r="J143" s="47"/>
      <c r="K143" s="47"/>
    </row>
    <row r="144" spans="1:19" s="29" customFormat="1" ht="15.75" x14ac:dyDescent="0.25">
      <c r="B144" s="67"/>
      <c r="E144" s="47"/>
      <c r="F144" s="47"/>
      <c r="G144" s="47"/>
      <c r="H144" s="47"/>
      <c r="I144" s="47"/>
      <c r="J144" s="47"/>
      <c r="K144" s="47"/>
    </row>
    <row r="145" spans="2:11" s="29" customFormat="1" ht="15.75" x14ac:dyDescent="0.25">
      <c r="B145" s="67"/>
      <c r="E145" s="47"/>
      <c r="F145" s="47"/>
      <c r="G145" s="47"/>
      <c r="H145" s="47"/>
      <c r="I145" s="47"/>
      <c r="J145" s="47"/>
      <c r="K145" s="47"/>
    </row>
    <row r="146" spans="2:11" s="29" customFormat="1" ht="15.75" x14ac:dyDescent="0.25">
      <c r="B146" s="67"/>
      <c r="E146" s="47"/>
      <c r="F146" s="47"/>
      <c r="G146" s="47"/>
      <c r="H146" s="47"/>
      <c r="I146" s="47"/>
      <c r="J146" s="47"/>
      <c r="K146" s="47"/>
    </row>
    <row r="147" spans="2:11" s="29" customFormat="1" ht="15.75" x14ac:dyDescent="0.25">
      <c r="B147" s="67"/>
      <c r="E147" s="47"/>
      <c r="F147" s="47"/>
      <c r="G147" s="47"/>
      <c r="H147" s="47"/>
      <c r="I147" s="47"/>
      <c r="J147" s="47"/>
      <c r="K147" s="47"/>
    </row>
    <row r="148" spans="2:11" s="29" customFormat="1" ht="15.75" x14ac:dyDescent="0.25">
      <c r="B148" s="67"/>
      <c r="E148" s="47"/>
      <c r="F148" s="47"/>
      <c r="G148" s="47"/>
      <c r="H148" s="47"/>
      <c r="I148" s="47"/>
      <c r="J148" s="47"/>
      <c r="K148" s="47"/>
    </row>
    <row r="149" spans="2:11" s="29" customFormat="1" ht="15.75" x14ac:dyDescent="0.25">
      <c r="B149" s="67"/>
      <c r="E149" s="47"/>
      <c r="F149" s="47"/>
      <c r="G149" s="47"/>
      <c r="H149" s="47"/>
      <c r="I149" s="47"/>
      <c r="J149" s="47"/>
      <c r="K149" s="47"/>
    </row>
    <row r="150" spans="2:11" s="29" customFormat="1" ht="15.75" x14ac:dyDescent="0.25">
      <c r="B150" s="67"/>
      <c r="E150" s="47"/>
      <c r="F150" s="47"/>
      <c r="G150" s="47"/>
      <c r="H150" s="47"/>
      <c r="I150" s="47"/>
      <c r="J150" s="47"/>
      <c r="K150" s="47"/>
    </row>
    <row r="151" spans="2:11" s="29" customFormat="1" ht="15.75" x14ac:dyDescent="0.25">
      <c r="B151" s="67"/>
      <c r="E151" s="47"/>
      <c r="F151" s="47"/>
      <c r="G151" s="47"/>
      <c r="H151" s="47"/>
      <c r="I151" s="47"/>
      <c r="J151" s="47"/>
      <c r="K151" s="47"/>
    </row>
    <row r="152" spans="2:11" s="29" customFormat="1" ht="15.75" x14ac:dyDescent="0.25">
      <c r="B152" s="67"/>
      <c r="E152" s="47"/>
      <c r="F152" s="47"/>
      <c r="G152" s="47"/>
      <c r="H152" s="47"/>
      <c r="I152" s="47"/>
      <c r="J152" s="47"/>
      <c r="K152" s="47"/>
    </row>
    <row r="153" spans="2:11" s="29" customFormat="1" ht="15.75" x14ac:dyDescent="0.25">
      <c r="B153" s="67"/>
      <c r="E153" s="47"/>
      <c r="F153" s="47"/>
      <c r="G153" s="47"/>
      <c r="H153" s="47"/>
      <c r="I153" s="47"/>
      <c r="J153" s="47"/>
      <c r="K153" s="47"/>
    </row>
    <row r="154" spans="2:11" s="29" customFormat="1" ht="15.75" x14ac:dyDescent="0.25">
      <c r="B154" s="67"/>
      <c r="E154" s="47"/>
      <c r="F154" s="47"/>
      <c r="G154" s="47"/>
      <c r="H154" s="47"/>
      <c r="I154" s="47"/>
      <c r="J154" s="47"/>
      <c r="K154" s="47"/>
    </row>
    <row r="155" spans="2:11" s="29" customFormat="1" ht="15.75" x14ac:dyDescent="0.25">
      <c r="B155" s="67"/>
      <c r="E155" s="47"/>
      <c r="F155" s="47"/>
      <c r="G155" s="47"/>
      <c r="H155" s="47"/>
      <c r="I155" s="47"/>
      <c r="J155" s="47"/>
      <c r="K155" s="47"/>
    </row>
    <row r="156" spans="2:11" s="29" customFormat="1" ht="15.75" x14ac:dyDescent="0.25">
      <c r="B156" s="67"/>
      <c r="E156" s="47"/>
      <c r="F156" s="47"/>
      <c r="G156" s="47"/>
      <c r="H156" s="47"/>
      <c r="I156" s="47"/>
      <c r="J156" s="47"/>
      <c r="K156" s="47"/>
    </row>
    <row r="157" spans="2:11" s="29" customFormat="1" ht="15.75" x14ac:dyDescent="0.25">
      <c r="B157" s="67"/>
      <c r="E157" s="47"/>
      <c r="F157" s="47"/>
      <c r="G157" s="47"/>
      <c r="H157" s="47"/>
      <c r="I157" s="47"/>
      <c r="J157" s="47"/>
      <c r="K157" s="47"/>
    </row>
    <row r="158" spans="2:11" s="29" customFormat="1" ht="15.75" x14ac:dyDescent="0.25">
      <c r="B158" s="67"/>
      <c r="E158" s="47"/>
      <c r="F158" s="47"/>
      <c r="G158" s="47"/>
      <c r="H158" s="47"/>
      <c r="I158" s="47"/>
      <c r="J158" s="47"/>
      <c r="K158" s="47"/>
    </row>
    <row r="159" spans="2:11" s="29" customFormat="1" ht="15.75" x14ac:dyDescent="0.25">
      <c r="B159" s="67"/>
      <c r="E159" s="47"/>
      <c r="F159" s="47"/>
      <c r="G159" s="47"/>
      <c r="H159" s="47"/>
      <c r="I159" s="47"/>
      <c r="J159" s="47"/>
      <c r="K159" s="47"/>
    </row>
    <row r="160" spans="2:11" s="29" customFormat="1" ht="15.75" x14ac:dyDescent="0.25">
      <c r="B160" s="67"/>
      <c r="E160" s="47"/>
      <c r="F160" s="47"/>
      <c r="G160" s="47"/>
      <c r="H160" s="47"/>
      <c r="I160" s="47"/>
      <c r="J160" s="47"/>
      <c r="K160" s="47"/>
    </row>
    <row r="161" spans="2:11" s="29" customFormat="1" ht="15.75" x14ac:dyDescent="0.25">
      <c r="B161" s="67"/>
      <c r="E161" s="47"/>
      <c r="F161" s="47"/>
      <c r="G161" s="47"/>
      <c r="H161" s="47"/>
      <c r="I161" s="47"/>
      <c r="J161" s="47"/>
      <c r="K161" s="47"/>
    </row>
    <row r="162" spans="2:11" s="29" customFormat="1" ht="15.75" x14ac:dyDescent="0.25">
      <c r="B162" s="67"/>
      <c r="E162" s="47"/>
      <c r="F162" s="47"/>
      <c r="G162" s="47"/>
      <c r="H162" s="47"/>
      <c r="I162" s="47"/>
      <c r="J162" s="47"/>
      <c r="K162" s="47"/>
    </row>
    <row r="163" spans="2:11" s="29" customFormat="1" ht="15.75" x14ac:dyDescent="0.25">
      <c r="B163" s="67"/>
      <c r="E163" s="47"/>
      <c r="F163" s="47"/>
      <c r="G163" s="47"/>
      <c r="H163" s="47"/>
      <c r="I163" s="47"/>
      <c r="J163" s="47"/>
      <c r="K163" s="47"/>
    </row>
    <row r="164" spans="2:11" s="29" customFormat="1" ht="15.75" x14ac:dyDescent="0.25">
      <c r="B164" s="67"/>
      <c r="E164" s="47"/>
      <c r="F164" s="47"/>
      <c r="G164" s="47"/>
      <c r="H164" s="47"/>
      <c r="I164" s="47"/>
      <c r="J164" s="47"/>
      <c r="K164" s="47"/>
    </row>
    <row r="165" spans="2:11" s="29" customFormat="1" ht="15.75" x14ac:dyDescent="0.25">
      <c r="B165" s="67"/>
      <c r="E165" s="47"/>
      <c r="F165" s="47"/>
      <c r="G165" s="47"/>
      <c r="H165" s="47"/>
      <c r="I165" s="47"/>
      <c r="J165" s="47"/>
      <c r="K165" s="47"/>
    </row>
    <row r="166" spans="2:11" s="29" customFormat="1" ht="15.75" x14ac:dyDescent="0.25">
      <c r="B166" s="67"/>
      <c r="E166" s="47"/>
      <c r="F166" s="47"/>
      <c r="G166" s="47"/>
      <c r="H166" s="47"/>
      <c r="I166" s="47"/>
      <c r="J166" s="47"/>
      <c r="K166" s="47"/>
    </row>
    <row r="167" spans="2:11" s="29" customFormat="1" ht="15.75" x14ac:dyDescent="0.25">
      <c r="B167" s="67"/>
      <c r="E167" s="47"/>
      <c r="F167" s="47"/>
      <c r="G167" s="47"/>
      <c r="H167" s="47"/>
      <c r="I167" s="47"/>
      <c r="J167" s="47"/>
      <c r="K167" s="47"/>
    </row>
    <row r="168" spans="2:11" s="29" customFormat="1" ht="15.75" x14ac:dyDescent="0.25">
      <c r="B168" s="67"/>
      <c r="E168" s="47"/>
      <c r="F168" s="47"/>
      <c r="G168" s="47"/>
      <c r="H168" s="47"/>
      <c r="I168" s="47"/>
      <c r="J168" s="47"/>
      <c r="K168" s="47"/>
    </row>
    <row r="169" spans="2:11" s="29" customFormat="1" ht="15.75" x14ac:dyDescent="0.25">
      <c r="B169" s="67"/>
      <c r="E169" s="47"/>
      <c r="F169" s="47"/>
      <c r="G169" s="47"/>
      <c r="H169" s="47"/>
      <c r="I169" s="47"/>
      <c r="J169" s="47"/>
      <c r="K169" s="47"/>
    </row>
    <row r="170" spans="2:11" s="29" customFormat="1" ht="15.75" x14ac:dyDescent="0.25">
      <c r="B170" s="67"/>
      <c r="E170" s="47"/>
      <c r="F170" s="47"/>
      <c r="G170" s="47"/>
      <c r="H170" s="47"/>
      <c r="I170" s="47"/>
      <c r="J170" s="47"/>
      <c r="K170" s="47"/>
    </row>
    <row r="171" spans="2:11" s="29" customFormat="1" ht="15.75" x14ac:dyDescent="0.25">
      <c r="B171" s="67"/>
      <c r="E171" s="47"/>
      <c r="F171" s="47"/>
      <c r="G171" s="47"/>
      <c r="H171" s="47"/>
      <c r="I171" s="47"/>
      <c r="J171" s="47"/>
      <c r="K171" s="47"/>
    </row>
    <row r="172" spans="2:11" s="29" customFormat="1" ht="15.75" x14ac:dyDescent="0.25">
      <c r="B172" s="67"/>
      <c r="E172" s="47"/>
      <c r="F172" s="47"/>
      <c r="G172" s="47"/>
      <c r="H172" s="47"/>
      <c r="I172" s="47"/>
      <c r="J172" s="47"/>
      <c r="K172" s="47"/>
    </row>
    <row r="173" spans="2:11" s="29" customFormat="1" ht="15.75" x14ac:dyDescent="0.25">
      <c r="B173" s="67"/>
      <c r="E173" s="47"/>
      <c r="F173" s="47"/>
      <c r="G173" s="47"/>
      <c r="H173" s="47"/>
      <c r="I173" s="47"/>
      <c r="J173" s="47"/>
      <c r="K173" s="47"/>
    </row>
    <row r="174" spans="2:11" s="29" customFormat="1" ht="15.75" x14ac:dyDescent="0.25">
      <c r="B174" s="67"/>
      <c r="E174" s="47"/>
      <c r="F174" s="47"/>
      <c r="G174" s="47"/>
      <c r="H174" s="47"/>
      <c r="I174" s="47"/>
      <c r="J174" s="47"/>
      <c r="K174" s="47"/>
    </row>
    <row r="175" spans="2:11" s="29" customFormat="1" ht="15.75" x14ac:dyDescent="0.25">
      <c r="B175" s="67"/>
      <c r="E175" s="47"/>
      <c r="F175" s="47"/>
      <c r="G175" s="47"/>
      <c r="H175" s="47"/>
      <c r="I175" s="47"/>
      <c r="J175" s="47"/>
      <c r="K175" s="47"/>
    </row>
    <row r="176" spans="2:11" s="29" customFormat="1" ht="15.75" x14ac:dyDescent="0.25">
      <c r="B176" s="67"/>
      <c r="E176" s="47"/>
      <c r="F176" s="47"/>
      <c r="G176" s="47"/>
      <c r="H176" s="47"/>
      <c r="I176" s="47"/>
      <c r="J176" s="47"/>
      <c r="K176" s="47"/>
    </row>
    <row r="177" spans="2:11" s="29" customFormat="1" ht="15.75" x14ac:dyDescent="0.25">
      <c r="B177" s="67"/>
      <c r="E177" s="47"/>
      <c r="F177" s="47"/>
      <c r="G177" s="47"/>
      <c r="H177" s="47"/>
      <c r="I177" s="47"/>
      <c r="J177" s="47"/>
      <c r="K177" s="47"/>
    </row>
    <row r="178" spans="2:11" s="29" customFormat="1" ht="15.75" x14ac:dyDescent="0.25">
      <c r="B178" s="67"/>
      <c r="E178" s="47"/>
      <c r="F178" s="47"/>
      <c r="G178" s="47"/>
      <c r="H178" s="47"/>
      <c r="I178" s="47"/>
      <c r="J178" s="47"/>
      <c r="K178" s="47"/>
    </row>
    <row r="179" spans="2:11" s="29" customFormat="1" ht="15.75" x14ac:dyDescent="0.25">
      <c r="B179" s="67"/>
      <c r="E179" s="47"/>
      <c r="F179" s="47"/>
      <c r="G179" s="47"/>
      <c r="H179" s="47"/>
      <c r="I179" s="47"/>
      <c r="J179" s="47"/>
      <c r="K179" s="47"/>
    </row>
    <row r="180" spans="2:11" s="29" customFormat="1" ht="15.75" x14ac:dyDescent="0.25">
      <c r="B180" s="67"/>
      <c r="E180" s="47"/>
      <c r="F180" s="47"/>
      <c r="G180" s="47"/>
      <c r="H180" s="47"/>
      <c r="I180" s="47"/>
      <c r="J180" s="47"/>
      <c r="K180" s="47"/>
    </row>
    <row r="181" spans="2:11" s="29" customFormat="1" ht="15.75" x14ac:dyDescent="0.25">
      <c r="B181" s="67"/>
      <c r="E181" s="47"/>
      <c r="F181" s="47"/>
      <c r="G181" s="47"/>
      <c r="H181" s="47"/>
      <c r="I181" s="47"/>
      <c r="J181" s="47"/>
      <c r="K181" s="47"/>
    </row>
    <row r="182" spans="2:11" s="29" customFormat="1" ht="15.75" x14ac:dyDescent="0.25">
      <c r="B182" s="67"/>
      <c r="E182" s="47"/>
      <c r="F182" s="47"/>
      <c r="G182" s="47"/>
      <c r="H182" s="47"/>
      <c r="I182" s="47"/>
      <c r="J182" s="47"/>
      <c r="K182" s="47"/>
    </row>
    <row r="183" spans="2:11" s="29" customFormat="1" ht="15.75" x14ac:dyDescent="0.25">
      <c r="B183" s="67"/>
      <c r="E183" s="47"/>
      <c r="F183" s="47"/>
      <c r="G183" s="47"/>
      <c r="H183" s="47"/>
      <c r="I183" s="47"/>
      <c r="J183" s="47"/>
      <c r="K183" s="47"/>
    </row>
    <row r="184" spans="2:11" s="29" customFormat="1" ht="15.75" x14ac:dyDescent="0.25">
      <c r="B184" s="67"/>
      <c r="E184" s="47"/>
      <c r="F184" s="47"/>
      <c r="G184" s="47"/>
      <c r="H184" s="47"/>
      <c r="I184" s="47"/>
      <c r="J184" s="47"/>
      <c r="K184" s="47"/>
    </row>
    <row r="185" spans="2:11" s="29" customFormat="1" ht="15.75" x14ac:dyDescent="0.25">
      <c r="B185" s="67"/>
      <c r="E185" s="47"/>
      <c r="F185" s="47"/>
      <c r="G185" s="47"/>
      <c r="H185" s="47"/>
      <c r="I185" s="47"/>
      <c r="J185" s="47"/>
      <c r="K185" s="47"/>
    </row>
    <row r="186" spans="2:11" s="29" customFormat="1" ht="15.75" x14ac:dyDescent="0.25">
      <c r="B186" s="67"/>
      <c r="E186" s="47"/>
      <c r="F186" s="47"/>
      <c r="G186" s="47"/>
      <c r="H186" s="47"/>
      <c r="I186" s="47"/>
      <c r="J186" s="47"/>
      <c r="K186" s="47"/>
    </row>
    <row r="187" spans="2:11" s="29" customFormat="1" ht="15.75" x14ac:dyDescent="0.25">
      <c r="B187" s="67"/>
      <c r="E187" s="47"/>
      <c r="F187" s="47"/>
      <c r="G187" s="47"/>
      <c r="H187" s="47"/>
      <c r="I187" s="47"/>
      <c r="J187" s="47"/>
      <c r="K187" s="47"/>
    </row>
    <row r="188" spans="2:11" s="29" customFormat="1" ht="15.75" x14ac:dyDescent="0.25">
      <c r="B188" s="67"/>
      <c r="E188" s="47"/>
      <c r="F188" s="47"/>
      <c r="G188" s="47"/>
      <c r="H188" s="47"/>
      <c r="I188" s="47"/>
      <c r="J188" s="47"/>
      <c r="K188" s="47"/>
    </row>
    <row r="189" spans="2:11" s="29" customFormat="1" ht="15.75" x14ac:dyDescent="0.25">
      <c r="B189" s="67"/>
      <c r="E189" s="47"/>
      <c r="F189" s="47"/>
      <c r="G189" s="47"/>
      <c r="H189" s="47"/>
      <c r="I189" s="47"/>
      <c r="J189" s="47"/>
      <c r="K189" s="47"/>
    </row>
    <row r="190" spans="2:11" s="29" customFormat="1" ht="15.75" x14ac:dyDescent="0.25">
      <c r="B190" s="67"/>
      <c r="E190" s="47"/>
      <c r="F190" s="47"/>
      <c r="G190" s="47"/>
      <c r="H190" s="47"/>
      <c r="I190" s="47"/>
      <c r="J190" s="47"/>
      <c r="K190" s="47"/>
    </row>
    <row r="191" spans="2:11" s="29" customFormat="1" ht="15.75" x14ac:dyDescent="0.25">
      <c r="B191" s="67"/>
      <c r="E191" s="47"/>
      <c r="F191" s="47"/>
      <c r="G191" s="47"/>
      <c r="H191" s="47"/>
      <c r="I191" s="47"/>
      <c r="J191" s="47"/>
      <c r="K191" s="47"/>
    </row>
    <row r="192" spans="2:11" s="29" customFormat="1" ht="15.75" x14ac:dyDescent="0.25">
      <c r="B192" s="67"/>
      <c r="E192" s="47"/>
      <c r="F192" s="47"/>
      <c r="G192" s="47"/>
      <c r="H192" s="47"/>
      <c r="I192" s="47"/>
      <c r="J192" s="47"/>
      <c r="K192" s="47"/>
    </row>
    <row r="193" spans="2:11" s="29" customFormat="1" ht="15.75" x14ac:dyDescent="0.25">
      <c r="B193" s="67"/>
      <c r="E193" s="47"/>
      <c r="F193" s="47"/>
      <c r="G193" s="47"/>
      <c r="H193" s="47"/>
      <c r="I193" s="47"/>
      <c r="J193" s="47"/>
      <c r="K193" s="47"/>
    </row>
    <row r="194" spans="2:11" s="29" customFormat="1" ht="15.75" x14ac:dyDescent="0.25">
      <c r="B194" s="67"/>
      <c r="E194" s="47"/>
      <c r="F194" s="47"/>
      <c r="G194" s="47"/>
      <c r="H194" s="47"/>
      <c r="I194" s="47"/>
      <c r="J194" s="47"/>
      <c r="K194" s="47"/>
    </row>
    <row r="195" spans="2:11" s="29" customFormat="1" ht="15.75" x14ac:dyDescent="0.25">
      <c r="B195" s="67"/>
      <c r="E195" s="47"/>
      <c r="F195" s="47"/>
      <c r="G195" s="47"/>
      <c r="H195" s="47"/>
      <c r="I195" s="47"/>
      <c r="J195" s="47"/>
      <c r="K195" s="47"/>
    </row>
    <row r="196" spans="2:11" s="29" customFormat="1" ht="15.75" x14ac:dyDescent="0.25">
      <c r="B196" s="67"/>
      <c r="E196" s="47"/>
      <c r="F196" s="47"/>
      <c r="G196" s="47"/>
      <c r="H196" s="47"/>
      <c r="I196" s="47"/>
      <c r="J196" s="47"/>
      <c r="K196" s="47"/>
    </row>
    <row r="197" spans="2:11" s="29" customFormat="1" ht="15.75" x14ac:dyDescent="0.25">
      <c r="B197" s="67"/>
      <c r="E197" s="47"/>
      <c r="F197" s="47"/>
      <c r="G197" s="47"/>
      <c r="H197" s="47"/>
      <c r="I197" s="47"/>
      <c r="J197" s="47"/>
      <c r="K197" s="47"/>
    </row>
    <row r="198" spans="2:11" s="29" customFormat="1" ht="15.75" x14ac:dyDescent="0.25">
      <c r="B198" s="67"/>
      <c r="E198" s="47"/>
      <c r="F198" s="47"/>
      <c r="G198" s="47"/>
      <c r="H198" s="47"/>
      <c r="I198" s="47"/>
      <c r="J198" s="47"/>
      <c r="K198" s="47"/>
    </row>
    <row r="199" spans="2:11" s="29" customFormat="1" ht="15.75" x14ac:dyDescent="0.25">
      <c r="B199" s="67"/>
      <c r="E199" s="47"/>
      <c r="F199" s="47"/>
      <c r="G199" s="47"/>
      <c r="H199" s="47"/>
      <c r="I199" s="47"/>
      <c r="J199" s="47"/>
      <c r="K199" s="47"/>
    </row>
    <row r="200" spans="2:11" s="29" customFormat="1" ht="15.75" x14ac:dyDescent="0.25">
      <c r="B200" s="67"/>
      <c r="E200" s="47"/>
      <c r="F200" s="47"/>
      <c r="G200" s="47"/>
      <c r="H200" s="47"/>
      <c r="I200" s="47"/>
      <c r="J200" s="47"/>
      <c r="K200" s="47"/>
    </row>
    <row r="201" spans="2:11" s="29" customFormat="1" ht="15.75" x14ac:dyDescent="0.25">
      <c r="B201" s="67"/>
      <c r="E201" s="47"/>
      <c r="F201" s="47"/>
      <c r="G201" s="47"/>
      <c r="H201" s="47"/>
      <c r="I201" s="47"/>
      <c r="J201" s="47"/>
      <c r="K201" s="47"/>
    </row>
    <row r="202" spans="2:11" s="29" customFormat="1" ht="15.75" x14ac:dyDescent="0.25">
      <c r="B202" s="67"/>
      <c r="E202" s="47"/>
      <c r="F202" s="47"/>
      <c r="G202" s="47"/>
      <c r="H202" s="47"/>
      <c r="I202" s="47"/>
      <c r="J202" s="47"/>
      <c r="K202" s="47"/>
    </row>
    <row r="203" spans="2:11" s="29" customFormat="1" ht="15.75" x14ac:dyDescent="0.25">
      <c r="B203" s="67"/>
      <c r="E203" s="47"/>
      <c r="F203" s="47"/>
      <c r="G203" s="47"/>
      <c r="H203" s="47"/>
      <c r="I203" s="47"/>
      <c r="J203" s="47"/>
      <c r="K203" s="47"/>
    </row>
    <row r="204" spans="2:11" s="29" customFormat="1" ht="15.75" x14ac:dyDescent="0.25">
      <c r="B204" s="67"/>
      <c r="E204" s="47"/>
      <c r="F204" s="47"/>
      <c r="G204" s="47"/>
      <c r="H204" s="47"/>
      <c r="I204" s="47"/>
      <c r="J204" s="47"/>
      <c r="K204" s="47"/>
    </row>
    <row r="205" spans="2:11" s="29" customFormat="1" ht="15.75" x14ac:dyDescent="0.25">
      <c r="B205" s="67"/>
      <c r="E205" s="47"/>
      <c r="F205" s="47"/>
      <c r="G205" s="47"/>
      <c r="H205" s="47"/>
      <c r="I205" s="47"/>
      <c r="J205" s="47"/>
      <c r="K205" s="47"/>
    </row>
    <row r="206" spans="2:11" s="29" customFormat="1" ht="15.75" x14ac:dyDescent="0.25">
      <c r="B206" s="67"/>
      <c r="E206" s="47"/>
      <c r="F206" s="47"/>
      <c r="G206" s="47"/>
      <c r="H206" s="47"/>
      <c r="I206" s="47"/>
      <c r="J206" s="47"/>
      <c r="K206" s="47"/>
    </row>
    <row r="207" spans="2:11" s="29" customFormat="1" ht="15.75" x14ac:dyDescent="0.25">
      <c r="B207" s="67"/>
      <c r="E207" s="47"/>
      <c r="F207" s="47"/>
      <c r="G207" s="47"/>
      <c r="H207" s="47"/>
      <c r="I207" s="47"/>
      <c r="J207" s="47"/>
      <c r="K207" s="47"/>
    </row>
    <row r="208" spans="2:11" s="29" customFormat="1" ht="15.75" x14ac:dyDescent="0.25">
      <c r="B208" s="67"/>
      <c r="E208" s="47"/>
      <c r="F208" s="47"/>
      <c r="G208" s="47"/>
      <c r="H208" s="47"/>
      <c r="I208" s="47"/>
      <c r="J208" s="47"/>
      <c r="K208" s="47"/>
    </row>
    <row r="209" spans="2:11" s="29" customFormat="1" ht="15.75" x14ac:dyDescent="0.25">
      <c r="B209" s="67"/>
      <c r="E209" s="47"/>
      <c r="F209" s="47"/>
      <c r="G209" s="47"/>
      <c r="H209" s="47"/>
      <c r="I209" s="47"/>
      <c r="J209" s="47"/>
      <c r="K209" s="47"/>
    </row>
    <row r="210" spans="2:11" s="29" customFormat="1" ht="15.75" x14ac:dyDescent="0.25">
      <c r="B210" s="67"/>
      <c r="E210" s="47"/>
      <c r="F210" s="47"/>
      <c r="G210" s="47"/>
      <c r="H210" s="47"/>
      <c r="I210" s="47"/>
      <c r="J210" s="47"/>
      <c r="K210" s="47"/>
    </row>
    <row r="211" spans="2:11" s="29" customFormat="1" ht="15.75" x14ac:dyDescent="0.25">
      <c r="B211" s="67"/>
      <c r="E211" s="47"/>
      <c r="F211" s="47"/>
      <c r="G211" s="47"/>
      <c r="H211" s="47"/>
      <c r="I211" s="47"/>
      <c r="J211" s="47"/>
      <c r="K211" s="47"/>
    </row>
    <row r="212" spans="2:11" s="29" customFormat="1" ht="15.75" x14ac:dyDescent="0.25">
      <c r="B212" s="67"/>
      <c r="E212" s="47"/>
      <c r="F212" s="47"/>
      <c r="G212" s="47"/>
      <c r="H212" s="47"/>
      <c r="I212" s="47"/>
      <c r="J212" s="47"/>
      <c r="K212" s="47"/>
    </row>
    <row r="213" spans="2:11" s="29" customFormat="1" ht="15.75" x14ac:dyDescent="0.25">
      <c r="B213" s="67"/>
      <c r="E213" s="47"/>
      <c r="F213" s="47"/>
      <c r="G213" s="47"/>
      <c r="H213" s="47"/>
      <c r="I213" s="47"/>
      <c r="J213" s="47"/>
      <c r="K213" s="47"/>
    </row>
    <row r="214" spans="2:11" s="29" customFormat="1" ht="15.75" x14ac:dyDescent="0.25">
      <c r="B214" s="67"/>
      <c r="E214" s="47"/>
      <c r="F214" s="47"/>
      <c r="G214" s="47"/>
      <c r="H214" s="47"/>
      <c r="I214" s="47"/>
      <c r="J214" s="47"/>
      <c r="K214" s="47"/>
    </row>
    <row r="215" spans="2:11" s="29" customFormat="1" ht="15.75" x14ac:dyDescent="0.25">
      <c r="B215" s="67"/>
      <c r="E215" s="47"/>
      <c r="F215" s="47"/>
      <c r="G215" s="47"/>
      <c r="H215" s="47"/>
      <c r="I215" s="47"/>
      <c r="J215" s="47"/>
      <c r="K215" s="47"/>
    </row>
    <row r="216" spans="2:11" s="29" customFormat="1" ht="15.75" x14ac:dyDescent="0.25">
      <c r="B216" s="67"/>
      <c r="E216" s="47"/>
      <c r="F216" s="47"/>
      <c r="G216" s="47"/>
      <c r="H216" s="47"/>
      <c r="I216" s="47"/>
      <c r="J216" s="47"/>
      <c r="K216" s="47"/>
    </row>
    <row r="217" spans="2:11" s="29" customFormat="1" ht="15.75" x14ac:dyDescent="0.25">
      <c r="B217" s="67"/>
      <c r="E217" s="47"/>
      <c r="F217" s="47"/>
      <c r="G217" s="47"/>
      <c r="H217" s="47"/>
      <c r="I217" s="47"/>
      <c r="J217" s="47"/>
      <c r="K217" s="47"/>
    </row>
    <row r="218" spans="2:11" s="29" customFormat="1" ht="15.75" x14ac:dyDescent="0.25">
      <c r="B218" s="67"/>
      <c r="E218" s="47"/>
      <c r="F218" s="47"/>
      <c r="G218" s="47"/>
      <c r="H218" s="47"/>
      <c r="I218" s="47"/>
      <c r="J218" s="47"/>
      <c r="K218" s="47"/>
    </row>
    <row r="219" spans="2:11" s="29" customFormat="1" ht="15.75" x14ac:dyDescent="0.25">
      <c r="B219" s="67"/>
      <c r="E219" s="47"/>
      <c r="F219" s="47"/>
      <c r="G219" s="47"/>
      <c r="H219" s="47"/>
      <c r="I219" s="47"/>
      <c r="J219" s="47"/>
      <c r="K219" s="47"/>
    </row>
    <row r="220" spans="2:11" s="29" customFormat="1" ht="15.75" x14ac:dyDescent="0.25">
      <c r="B220" s="67"/>
      <c r="E220" s="47"/>
      <c r="F220" s="47"/>
      <c r="G220" s="47"/>
      <c r="H220" s="47"/>
      <c r="I220" s="47"/>
      <c r="J220" s="47"/>
      <c r="K220" s="47"/>
    </row>
  </sheetData>
  <mergeCells count="9">
    <mergeCell ref="D28:H29"/>
    <mergeCell ref="D34:D35"/>
    <mergeCell ref="D41:G41"/>
    <mergeCell ref="D42:H43"/>
    <mergeCell ref="D9:G9"/>
    <mergeCell ref="D10:H11"/>
    <mergeCell ref="D16:G16"/>
    <mergeCell ref="D17:H18"/>
    <mergeCell ref="D27:G27"/>
  </mergeCells>
  <dataValidations count="1">
    <dataValidation type="list" allowBlank="1" showInputMessage="1" showErrorMessage="1" sqref="E39:G39">
      <formula1>$HR$2:$HS$2</formula1>
    </dataValidation>
  </dataValidations>
  <pageMargins left="0.75" right="0.75" top="1" bottom="1" header="0.5" footer="0.5"/>
  <pageSetup paperSize="9" scale="8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P220"/>
  <sheetViews>
    <sheetView showGridLines="0" zoomScale="80" zoomScaleNormal="80" workbookViewId="0">
      <selection activeCell="H105" sqref="H105"/>
    </sheetView>
  </sheetViews>
  <sheetFormatPr defaultColWidth="10" defaultRowHeight="15" x14ac:dyDescent="0.25"/>
  <cols>
    <col min="1" max="1" width="3.25" style="32" customWidth="1"/>
    <col min="2" max="3" width="0.75" style="29" customWidth="1"/>
    <col min="4" max="4" width="23.625" style="29" customWidth="1"/>
    <col min="5" max="9" width="13.875" style="47" customWidth="1"/>
    <col min="10" max="10" width="18.25" style="47" customWidth="1"/>
    <col min="11" max="11" width="13.875" style="47" customWidth="1"/>
    <col min="12" max="14" width="10.25" style="47" customWidth="1"/>
    <col min="15" max="16" width="10.25" style="48" customWidth="1"/>
    <col min="17" max="18" width="10.25" style="47" customWidth="1"/>
    <col min="19" max="19" width="8" style="48" customWidth="1"/>
    <col min="20" max="253" width="8" style="47" customWidth="1"/>
    <col min="254" max="16384" width="10" style="47"/>
  </cols>
  <sheetData>
    <row r="1" spans="1:250" s="29" customFormat="1" ht="12.75" customHeight="1" x14ac:dyDescent="0.25">
      <c r="A1" s="28"/>
      <c r="D1" s="30"/>
      <c r="E1" s="30"/>
      <c r="F1" s="30"/>
      <c r="G1" s="30"/>
      <c r="H1" s="30"/>
      <c r="I1" s="30"/>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row>
    <row r="2" spans="1:250" s="34" customFormat="1" ht="1.5" customHeight="1" x14ac:dyDescent="0.25">
      <c r="A2" s="28"/>
      <c r="B2" s="33"/>
      <c r="C2" s="33"/>
      <c r="D2" s="33"/>
      <c r="E2" s="33"/>
      <c r="F2" s="33"/>
      <c r="G2" s="33"/>
      <c r="H2" s="33"/>
      <c r="I2" s="33"/>
      <c r="J2" s="33"/>
      <c r="K2" s="33"/>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c r="FU2" s="32"/>
      <c r="FV2" s="32"/>
      <c r="FW2" s="32"/>
      <c r="FX2" s="32"/>
      <c r="FY2" s="32"/>
      <c r="FZ2" s="32"/>
      <c r="GA2" s="32"/>
      <c r="GB2" s="32"/>
      <c r="GC2" s="32"/>
      <c r="GD2" s="32"/>
      <c r="GE2" s="32"/>
      <c r="GF2" s="32"/>
      <c r="GG2" s="32"/>
      <c r="GH2" s="32"/>
      <c r="GI2" s="32"/>
      <c r="GJ2" s="32"/>
      <c r="GK2" s="32"/>
      <c r="GL2" s="32"/>
      <c r="GM2" s="32"/>
      <c r="GN2" s="32"/>
      <c r="GO2" s="32"/>
      <c r="GP2" s="32"/>
      <c r="GQ2" s="32"/>
      <c r="GR2" s="32"/>
      <c r="GS2" s="32"/>
      <c r="GT2" s="32"/>
      <c r="GU2" s="32"/>
      <c r="GV2" s="32"/>
      <c r="GW2" s="32"/>
      <c r="GX2" s="32"/>
      <c r="GY2" s="32"/>
      <c r="GZ2" s="32"/>
      <c r="HA2" s="32"/>
      <c r="HB2" s="32"/>
      <c r="HC2" s="32"/>
      <c r="HD2" s="32"/>
      <c r="HE2" s="32"/>
      <c r="HF2" s="32"/>
      <c r="HG2" s="32"/>
      <c r="HH2" s="32"/>
      <c r="HI2" s="32"/>
      <c r="HJ2" s="32"/>
      <c r="HK2" s="32"/>
      <c r="HL2" s="32"/>
      <c r="HM2" s="32"/>
      <c r="HN2" s="32"/>
      <c r="HO2" s="32"/>
      <c r="HP2" s="32"/>
      <c r="HQ2" s="32"/>
      <c r="HR2" s="32" t="s">
        <v>49</v>
      </c>
      <c r="HS2" s="32" t="s">
        <v>50</v>
      </c>
      <c r="HT2" s="32"/>
      <c r="HU2" s="32"/>
      <c r="HV2" s="32"/>
      <c r="HW2" s="32"/>
      <c r="HX2" s="32"/>
      <c r="HY2" s="32"/>
      <c r="HZ2" s="32"/>
      <c r="IA2" s="32"/>
      <c r="IB2" s="32"/>
      <c r="IC2" s="32"/>
      <c r="ID2" s="32"/>
      <c r="IE2" s="32"/>
      <c r="IF2" s="32"/>
      <c r="IG2" s="32"/>
      <c r="IH2" s="32"/>
      <c r="II2" s="32"/>
      <c r="IJ2" s="32"/>
      <c r="IK2" s="32"/>
      <c r="IL2" s="32"/>
      <c r="IM2" s="32"/>
      <c r="IN2" s="32"/>
      <c r="IO2" s="32"/>
      <c r="IP2" s="32"/>
    </row>
    <row r="3" spans="1:250" s="29" customFormat="1" ht="0.75" customHeight="1" x14ac:dyDescent="0.25">
      <c r="A3" s="28"/>
      <c r="B3" s="35"/>
      <c r="C3" s="35"/>
      <c r="D3" s="35"/>
      <c r="E3" s="35"/>
      <c r="F3" s="35"/>
      <c r="G3" s="35"/>
      <c r="H3" s="35"/>
      <c r="I3" s="35"/>
      <c r="J3" s="35"/>
      <c r="K3" s="35"/>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c r="FH3" s="32"/>
      <c r="FI3" s="32"/>
      <c r="FJ3" s="32"/>
      <c r="FK3" s="32"/>
      <c r="FL3" s="32"/>
      <c r="FM3" s="32"/>
      <c r="FN3" s="32"/>
      <c r="FO3" s="32"/>
      <c r="FP3" s="32"/>
      <c r="FQ3" s="32"/>
      <c r="FR3" s="32"/>
      <c r="FS3" s="32"/>
      <c r="FT3" s="32"/>
      <c r="FU3" s="32"/>
      <c r="FV3" s="32"/>
      <c r="FW3" s="32"/>
      <c r="FX3" s="32"/>
      <c r="FY3" s="32"/>
      <c r="FZ3" s="32"/>
      <c r="GA3" s="32"/>
      <c r="GB3" s="32"/>
      <c r="GC3" s="32"/>
      <c r="GD3" s="32"/>
      <c r="GE3" s="32"/>
      <c r="GF3" s="32"/>
      <c r="GG3" s="32"/>
      <c r="GH3" s="32"/>
      <c r="GI3" s="32"/>
      <c r="GJ3" s="32"/>
      <c r="GK3" s="32"/>
      <c r="GL3" s="32"/>
      <c r="GM3" s="32"/>
      <c r="GN3" s="32"/>
      <c r="GO3" s="32"/>
      <c r="GP3" s="32"/>
      <c r="GQ3" s="32"/>
      <c r="GR3" s="32"/>
      <c r="GS3" s="32"/>
      <c r="GT3" s="32"/>
      <c r="GU3" s="32"/>
      <c r="GV3" s="32"/>
      <c r="GW3" s="32"/>
      <c r="GX3" s="32"/>
      <c r="GY3" s="32"/>
      <c r="GZ3" s="32"/>
      <c r="HA3" s="32"/>
      <c r="HB3" s="32"/>
      <c r="HC3" s="32"/>
      <c r="HD3" s="32"/>
      <c r="HE3" s="32"/>
      <c r="HF3" s="32"/>
      <c r="HG3" s="32"/>
      <c r="HH3" s="32"/>
      <c r="HI3" s="32"/>
      <c r="HJ3" s="32"/>
      <c r="HK3" s="32"/>
      <c r="HL3" s="32"/>
      <c r="HM3" s="32"/>
      <c r="HN3" s="32"/>
      <c r="HO3" s="32"/>
      <c r="HP3" s="32"/>
      <c r="HQ3" s="32"/>
      <c r="HR3" s="32"/>
      <c r="HS3" s="32"/>
      <c r="HT3" s="32"/>
      <c r="HU3" s="32"/>
      <c r="HV3" s="32"/>
      <c r="HW3" s="32"/>
      <c r="HX3" s="32"/>
      <c r="HY3" s="32"/>
      <c r="HZ3" s="32"/>
      <c r="IA3" s="32"/>
      <c r="IB3" s="32"/>
      <c r="IC3" s="32"/>
      <c r="ID3" s="32"/>
      <c r="IE3" s="32"/>
      <c r="IF3" s="32"/>
      <c r="IG3" s="32"/>
      <c r="IH3" s="32"/>
      <c r="II3" s="32"/>
      <c r="IJ3" s="32"/>
      <c r="IK3" s="32"/>
      <c r="IL3" s="32"/>
      <c r="IM3" s="32"/>
      <c r="IN3" s="32"/>
      <c r="IO3" s="32"/>
      <c r="IP3" s="32"/>
    </row>
    <row r="4" spans="1:250" s="40" customFormat="1" ht="21" x14ac:dyDescent="0.25">
      <c r="A4" s="36"/>
      <c r="B4" s="37" t="s">
        <v>59</v>
      </c>
      <c r="C4" s="37"/>
      <c r="D4" s="38"/>
      <c r="E4" s="38"/>
      <c r="F4" s="38"/>
      <c r="G4" s="38"/>
      <c r="H4" s="38"/>
      <c r="I4" s="38"/>
      <c r="J4" s="38"/>
      <c r="K4" s="38"/>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row>
    <row r="5" spans="1:250" s="29" customFormat="1" ht="0.75" customHeight="1" x14ac:dyDescent="0.25">
      <c r="A5" s="32"/>
      <c r="B5" s="41"/>
      <c r="C5" s="41"/>
      <c r="D5" s="35"/>
      <c r="E5" s="35"/>
      <c r="F5" s="35"/>
      <c r="G5" s="35"/>
      <c r="H5" s="35"/>
      <c r="I5" s="35"/>
      <c r="J5" s="35"/>
      <c r="K5" s="35"/>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c r="FS5" s="32"/>
      <c r="FT5" s="32"/>
      <c r="FU5" s="32"/>
      <c r="FV5" s="32"/>
      <c r="FW5" s="32"/>
      <c r="FX5" s="32"/>
      <c r="FY5" s="32"/>
      <c r="FZ5" s="32"/>
      <c r="GA5" s="32"/>
      <c r="GB5" s="32"/>
      <c r="GC5" s="32"/>
      <c r="GD5" s="32"/>
      <c r="GE5" s="32"/>
      <c r="GF5" s="32"/>
      <c r="GG5" s="32"/>
      <c r="GH5" s="32"/>
      <c r="GI5" s="32"/>
      <c r="GJ5" s="32"/>
      <c r="GK5" s="32"/>
      <c r="GL5" s="32"/>
      <c r="GM5" s="32"/>
      <c r="GN5" s="32"/>
      <c r="GO5" s="32"/>
      <c r="GP5" s="32"/>
      <c r="GQ5" s="32"/>
      <c r="GR5" s="32"/>
      <c r="GS5" s="32"/>
      <c r="GT5" s="32"/>
      <c r="GU5" s="32"/>
      <c r="GV5" s="32"/>
      <c r="GW5" s="32"/>
      <c r="GX5" s="32"/>
      <c r="GY5" s="32"/>
      <c r="GZ5" s="32"/>
      <c r="HA5" s="32"/>
      <c r="HB5" s="32"/>
      <c r="HC5" s="32"/>
      <c r="HD5" s="32"/>
      <c r="HE5" s="32"/>
      <c r="HF5" s="32"/>
      <c r="HG5" s="32"/>
      <c r="HH5" s="32"/>
      <c r="HI5" s="32"/>
      <c r="HJ5" s="32"/>
      <c r="HK5" s="32"/>
      <c r="HL5" s="32"/>
      <c r="HM5" s="32"/>
      <c r="HN5" s="32"/>
      <c r="HO5" s="32"/>
      <c r="HP5" s="32"/>
      <c r="HQ5" s="32"/>
      <c r="HR5" s="32"/>
      <c r="HS5" s="32"/>
      <c r="HT5" s="32"/>
      <c r="HU5" s="32"/>
      <c r="HV5" s="32"/>
      <c r="HW5" s="32"/>
      <c r="HX5" s="32"/>
      <c r="HY5" s="32"/>
      <c r="HZ5" s="32"/>
      <c r="IA5" s="32"/>
      <c r="IB5" s="32"/>
      <c r="IC5" s="32"/>
      <c r="ID5" s="32"/>
      <c r="IE5" s="32"/>
      <c r="IF5" s="32"/>
      <c r="IG5" s="32"/>
      <c r="IH5" s="32"/>
      <c r="II5" s="32"/>
      <c r="IJ5" s="32"/>
      <c r="IK5" s="32"/>
      <c r="IL5" s="32"/>
      <c r="IM5" s="32"/>
      <c r="IN5" s="32"/>
      <c r="IO5" s="32"/>
      <c r="IP5" s="32"/>
    </row>
    <row r="6" spans="1:250" s="34" customFormat="1" ht="1.5" customHeight="1" x14ac:dyDescent="0.25">
      <c r="A6" s="32"/>
      <c r="B6" s="42"/>
      <c r="C6" s="42"/>
      <c r="D6" s="33"/>
      <c r="E6" s="33"/>
      <c r="F6" s="33"/>
      <c r="G6" s="33"/>
      <c r="H6" s="33"/>
      <c r="I6" s="33"/>
      <c r="J6" s="33"/>
      <c r="K6" s="33"/>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row>
    <row r="7" spans="1:250" s="29" customFormat="1" ht="12.75" customHeight="1" x14ac:dyDescent="0.25">
      <c r="A7" s="32"/>
      <c r="B7" s="43" t="s">
        <v>12</v>
      </c>
      <c r="C7" s="43"/>
      <c r="D7" s="35"/>
      <c r="E7" s="35"/>
      <c r="F7" s="35"/>
      <c r="G7" s="35"/>
      <c r="H7" s="35"/>
      <c r="I7" s="35"/>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c r="CZ7" s="32"/>
      <c r="DA7" s="32"/>
      <c r="DB7" s="32"/>
      <c r="DC7" s="32"/>
      <c r="DD7" s="32"/>
      <c r="DE7" s="32"/>
      <c r="DF7" s="32"/>
      <c r="DG7" s="32"/>
      <c r="DH7" s="32"/>
      <c r="DI7" s="32"/>
      <c r="DJ7" s="32"/>
      <c r="DK7" s="32"/>
      <c r="DL7" s="32"/>
      <c r="DM7" s="32"/>
      <c r="DN7" s="32"/>
      <c r="DO7" s="32"/>
      <c r="DP7" s="32"/>
      <c r="DQ7" s="32"/>
      <c r="DR7" s="32"/>
      <c r="DS7" s="32"/>
      <c r="DT7" s="32"/>
      <c r="DU7" s="32"/>
      <c r="DV7" s="32"/>
      <c r="DW7" s="32"/>
      <c r="DX7" s="32"/>
      <c r="DY7" s="32"/>
      <c r="DZ7" s="32"/>
      <c r="EA7" s="32"/>
      <c r="EB7" s="32"/>
      <c r="EC7" s="32"/>
      <c r="ED7" s="32"/>
      <c r="EE7" s="32"/>
      <c r="EF7" s="32"/>
      <c r="EG7" s="32"/>
      <c r="EH7" s="32"/>
      <c r="EI7" s="32"/>
      <c r="EJ7" s="32"/>
      <c r="EK7" s="32"/>
      <c r="EL7" s="32"/>
      <c r="EM7" s="32"/>
      <c r="EN7" s="32"/>
      <c r="EO7" s="32"/>
      <c r="EP7" s="32"/>
      <c r="EQ7" s="32"/>
      <c r="ER7" s="32"/>
      <c r="ES7" s="32"/>
      <c r="ET7" s="32"/>
      <c r="EU7" s="32"/>
      <c r="EV7" s="32"/>
      <c r="EW7" s="32"/>
      <c r="EX7" s="32"/>
      <c r="EY7" s="32"/>
      <c r="EZ7" s="32"/>
      <c r="FA7" s="32"/>
      <c r="FB7" s="32"/>
      <c r="FC7" s="32"/>
      <c r="FD7" s="32"/>
      <c r="FE7" s="32"/>
      <c r="FF7" s="32"/>
      <c r="FG7" s="32"/>
      <c r="FH7" s="32"/>
      <c r="FI7" s="32"/>
      <c r="FJ7" s="32"/>
      <c r="FK7" s="32"/>
      <c r="FL7" s="32"/>
      <c r="FM7" s="32"/>
      <c r="FN7" s="32"/>
      <c r="FO7" s="32"/>
      <c r="FP7" s="32"/>
      <c r="FQ7" s="32"/>
      <c r="FR7" s="32"/>
      <c r="FS7" s="32"/>
      <c r="FT7" s="32"/>
      <c r="FU7" s="32"/>
      <c r="FV7" s="32"/>
      <c r="FW7" s="32"/>
      <c r="FX7" s="32"/>
      <c r="FY7" s="32"/>
      <c r="FZ7" s="32"/>
      <c r="GA7" s="32"/>
      <c r="GB7" s="32"/>
      <c r="GC7" s="32"/>
      <c r="GD7" s="32"/>
      <c r="GE7" s="32"/>
      <c r="GF7" s="32"/>
      <c r="GG7" s="32"/>
      <c r="GH7" s="32"/>
      <c r="GI7" s="32"/>
      <c r="GJ7" s="32"/>
      <c r="GK7" s="32"/>
      <c r="GL7" s="32"/>
      <c r="GM7" s="32"/>
      <c r="GN7" s="32"/>
      <c r="GO7" s="32"/>
      <c r="GP7" s="32"/>
      <c r="GQ7" s="32"/>
      <c r="GR7" s="32"/>
      <c r="GS7" s="32"/>
      <c r="GT7" s="32"/>
      <c r="GU7" s="32"/>
      <c r="GV7" s="32"/>
      <c r="GW7" s="32"/>
      <c r="GX7" s="32"/>
      <c r="GY7" s="32"/>
      <c r="GZ7" s="32"/>
      <c r="HA7" s="32"/>
      <c r="HB7" s="32"/>
      <c r="HC7" s="32"/>
      <c r="HD7" s="32"/>
      <c r="HE7" s="32"/>
      <c r="HF7" s="32"/>
      <c r="HG7" s="32"/>
      <c r="HH7" s="32"/>
      <c r="HI7" s="32"/>
      <c r="HJ7" s="32"/>
      <c r="HK7" s="32"/>
      <c r="HL7" s="32"/>
      <c r="HM7" s="32"/>
      <c r="HN7" s="32"/>
      <c r="HO7" s="32"/>
      <c r="HP7" s="32"/>
      <c r="HQ7" s="32"/>
      <c r="HR7" s="32"/>
      <c r="HS7" s="32"/>
      <c r="HT7" s="32"/>
      <c r="HU7" s="32"/>
      <c r="HV7" s="32"/>
      <c r="HW7" s="32"/>
      <c r="HX7" s="32"/>
      <c r="HY7" s="32"/>
      <c r="HZ7" s="32"/>
      <c r="IA7" s="32"/>
      <c r="IB7" s="32"/>
      <c r="IC7" s="32"/>
      <c r="ID7" s="32"/>
      <c r="IE7" s="32"/>
      <c r="IF7" s="32"/>
      <c r="IG7" s="32"/>
      <c r="IH7" s="32"/>
      <c r="II7" s="32"/>
      <c r="IJ7" s="32"/>
      <c r="IK7" s="32"/>
      <c r="IL7" s="32"/>
      <c r="IM7" s="32"/>
      <c r="IN7" s="32"/>
      <c r="IO7" s="32"/>
      <c r="IP7" s="32"/>
    </row>
    <row r="8" spans="1:250" x14ac:dyDescent="0.25">
      <c r="C8" s="44"/>
      <c r="D8" s="45"/>
    </row>
    <row r="9" spans="1:250" ht="15" customHeight="1" x14ac:dyDescent="0.25">
      <c r="A9" s="49"/>
      <c r="B9" s="50"/>
      <c r="C9" s="35"/>
      <c r="D9" s="125" t="s">
        <v>54</v>
      </c>
      <c r="E9" s="125"/>
      <c r="F9" s="125"/>
      <c r="G9" s="125"/>
      <c r="H9" s="51"/>
      <c r="I9" s="51"/>
      <c r="J9" s="52"/>
      <c r="K9" s="53"/>
      <c r="N9" s="48"/>
      <c r="O9" s="47"/>
      <c r="P9" s="47"/>
      <c r="S9" s="47"/>
    </row>
    <row r="10" spans="1:250" ht="18" customHeight="1" x14ac:dyDescent="0.25">
      <c r="A10" s="49"/>
      <c r="B10" s="50"/>
      <c r="C10" s="35"/>
      <c r="D10" s="126" t="s">
        <v>8</v>
      </c>
      <c r="E10" s="126"/>
      <c r="F10" s="126"/>
      <c r="G10" s="126"/>
      <c r="H10" s="126"/>
      <c r="I10" s="73"/>
      <c r="J10" s="54"/>
      <c r="K10" s="48"/>
      <c r="L10" s="55"/>
      <c r="M10" s="56"/>
      <c r="N10" s="56"/>
      <c r="O10" s="47"/>
      <c r="P10" s="47"/>
      <c r="S10" s="47"/>
    </row>
    <row r="11" spans="1:250" ht="18.75" customHeight="1" x14ac:dyDescent="0.25">
      <c r="A11" s="49"/>
      <c r="B11" s="50"/>
      <c r="C11" s="35"/>
      <c r="D11" s="127"/>
      <c r="E11" s="127"/>
      <c r="F11" s="127"/>
      <c r="G11" s="127"/>
      <c r="H11" s="127"/>
      <c r="I11" s="72"/>
      <c r="J11" s="29"/>
      <c r="K11" s="29"/>
      <c r="L11" s="54"/>
      <c r="O11" s="47"/>
      <c r="P11" s="57"/>
      <c r="Q11" s="58"/>
      <c r="R11" s="58"/>
      <c r="S11" s="58"/>
      <c r="T11" s="58"/>
      <c r="U11" s="59"/>
    </row>
    <row r="12" spans="1:250" ht="15.75" x14ac:dyDescent="0.25">
      <c r="A12" s="49"/>
      <c r="B12" s="50"/>
      <c r="C12" s="35"/>
      <c r="D12" s="60"/>
      <c r="E12" s="63"/>
      <c r="F12" s="54"/>
      <c r="G12" s="63"/>
      <c r="H12" s="63"/>
      <c r="I12" s="63"/>
      <c r="J12" s="29"/>
      <c r="K12" s="29"/>
      <c r="L12" s="54"/>
      <c r="O12" s="47"/>
      <c r="P12" s="57"/>
      <c r="Q12" s="58"/>
      <c r="R12" s="58"/>
      <c r="S12" s="58"/>
      <c r="T12" s="58"/>
      <c r="U12" s="59"/>
    </row>
    <row r="13" spans="1:250" ht="15.75" x14ac:dyDescent="0.25">
      <c r="A13" s="49"/>
      <c r="B13" s="50"/>
      <c r="C13" s="35"/>
      <c r="D13" s="47"/>
      <c r="E13" s="29" t="s">
        <v>4</v>
      </c>
      <c r="F13" s="29" t="s">
        <v>63</v>
      </c>
      <c r="G13" s="29" t="s">
        <v>25</v>
      </c>
      <c r="H13" s="29" t="s">
        <v>5</v>
      </c>
      <c r="I13" s="29"/>
      <c r="K13" s="48"/>
      <c r="L13" s="54"/>
      <c r="O13" s="47"/>
      <c r="P13" s="57"/>
      <c r="Q13" s="58"/>
      <c r="R13" s="58"/>
      <c r="S13" s="58"/>
      <c r="T13" s="58"/>
      <c r="U13" s="59"/>
    </row>
    <row r="14" spans="1:250" ht="15.75" x14ac:dyDescent="0.25">
      <c r="A14" s="28"/>
      <c r="B14" s="50"/>
      <c r="C14" s="35"/>
      <c r="D14" s="118" t="s">
        <v>29</v>
      </c>
      <c r="E14" s="89">
        <f>_xlfn.COVARIANCE.S('Lösung 2'!$F$37:$F$140,'Lösung 1'!F13:F116)</f>
        <v>1.138917412656711E-4</v>
      </c>
      <c r="F14" s="89">
        <f>_xlfn.COVARIANCE.S('Lösung 2'!$F$37:$F$140,'Lösung 1'!H13:H116)</f>
        <v>1.2970794877734297E-4</v>
      </c>
      <c r="G14" s="89">
        <f>_xlfn.COVARIANCE.S('Lösung 2'!$F$37:$F$140,'Lösung 1'!J13:J116)</f>
        <v>1.6103034368605146E-4</v>
      </c>
      <c r="H14" s="89">
        <f>_xlfn.COVARIANCE.S('Lösung 2'!$F$37:$F$140,'Lösung 1'!L13:L116)</f>
        <v>4.9720962634203563E-5</v>
      </c>
      <c r="I14" s="29"/>
      <c r="K14" s="48"/>
      <c r="L14" s="54"/>
      <c r="O14" s="47"/>
      <c r="P14" s="57"/>
      <c r="Q14" s="58"/>
      <c r="R14" s="58"/>
      <c r="S14" s="58"/>
      <c r="T14" s="58"/>
      <c r="U14" s="59"/>
    </row>
    <row r="15" spans="1:250" ht="15.75" x14ac:dyDescent="0.25">
      <c r="A15" s="28"/>
      <c r="B15" s="50"/>
      <c r="C15" s="35"/>
      <c r="D15" s="60"/>
      <c r="E15" s="63"/>
      <c r="F15" s="54"/>
      <c r="G15" s="63"/>
      <c r="H15" s="63"/>
      <c r="I15" s="63"/>
      <c r="J15" s="70"/>
      <c r="K15" s="29"/>
      <c r="L15" s="54"/>
      <c r="O15" s="47"/>
      <c r="P15" s="57"/>
      <c r="Q15" s="58"/>
      <c r="R15" s="58"/>
      <c r="S15" s="58"/>
      <c r="T15" s="58"/>
      <c r="U15" s="59"/>
    </row>
    <row r="16" spans="1:250" ht="15.75" x14ac:dyDescent="0.25">
      <c r="A16" s="28"/>
      <c r="B16" s="50"/>
      <c r="C16" s="35"/>
      <c r="D16" s="125" t="s">
        <v>55</v>
      </c>
      <c r="E16" s="125"/>
      <c r="F16" s="125"/>
      <c r="G16" s="125"/>
      <c r="H16" s="51"/>
      <c r="I16" s="51"/>
      <c r="J16" s="52"/>
      <c r="K16" s="53"/>
      <c r="L16" s="54"/>
      <c r="O16" s="47"/>
      <c r="P16" s="57"/>
      <c r="Q16" s="58"/>
      <c r="R16" s="58"/>
      <c r="S16" s="58"/>
      <c r="T16" s="58"/>
      <c r="U16" s="59"/>
    </row>
    <row r="17" spans="1:21" ht="18" customHeight="1" x14ac:dyDescent="0.25">
      <c r="A17" s="28"/>
      <c r="B17" s="50"/>
      <c r="C17" s="35"/>
      <c r="D17" s="126" t="s">
        <v>9</v>
      </c>
      <c r="E17" s="126"/>
      <c r="F17" s="126"/>
      <c r="G17" s="126"/>
      <c r="H17" s="126"/>
      <c r="I17" s="73"/>
      <c r="J17" s="54"/>
      <c r="K17" s="48"/>
      <c r="L17" s="54"/>
      <c r="O17" s="47"/>
      <c r="P17" s="57"/>
      <c r="Q17" s="58"/>
      <c r="R17" s="58"/>
      <c r="S17" s="58"/>
      <c r="T17" s="58"/>
      <c r="U17" s="59"/>
    </row>
    <row r="18" spans="1:21" ht="13.5" customHeight="1" x14ac:dyDescent="0.25">
      <c r="A18" s="28"/>
      <c r="B18" s="50"/>
      <c r="C18" s="35"/>
      <c r="D18" s="127"/>
      <c r="E18" s="127"/>
      <c r="F18" s="127"/>
      <c r="G18" s="127"/>
      <c r="H18" s="127"/>
      <c r="I18" s="73"/>
      <c r="J18" s="54"/>
      <c r="K18" s="48"/>
      <c r="L18" s="54"/>
      <c r="O18" s="47"/>
      <c r="P18" s="57"/>
      <c r="Q18" s="58"/>
      <c r="R18" s="58"/>
      <c r="S18" s="58"/>
      <c r="T18" s="58"/>
      <c r="U18" s="59"/>
    </row>
    <row r="19" spans="1:21" ht="15.75" x14ac:dyDescent="0.25">
      <c r="A19" s="28"/>
      <c r="B19" s="50"/>
      <c r="C19" s="35"/>
      <c r="D19" s="76"/>
      <c r="E19" s="76"/>
      <c r="F19" s="76"/>
      <c r="G19" s="76"/>
      <c r="H19" s="76"/>
      <c r="I19" s="72"/>
      <c r="J19" s="29"/>
      <c r="K19" s="29"/>
      <c r="L19" s="54"/>
      <c r="O19" s="47"/>
      <c r="P19" s="57"/>
      <c r="Q19" s="58"/>
      <c r="R19" s="58"/>
      <c r="S19" s="58"/>
      <c r="T19" s="58"/>
      <c r="U19" s="59"/>
    </row>
    <row r="20" spans="1:21" ht="15.75" x14ac:dyDescent="0.25">
      <c r="A20" s="28"/>
      <c r="B20" s="50"/>
      <c r="C20" s="35"/>
      <c r="D20" s="47"/>
      <c r="E20" s="29" t="s">
        <v>4</v>
      </c>
      <c r="F20" s="29" t="s">
        <v>63</v>
      </c>
      <c r="G20" s="29" t="s">
        <v>25</v>
      </c>
      <c r="H20" s="29"/>
      <c r="I20" s="29"/>
      <c r="J20" s="29"/>
      <c r="K20" s="48"/>
      <c r="L20" s="54"/>
      <c r="O20" s="47"/>
      <c r="P20" s="57"/>
      <c r="Q20" s="58"/>
      <c r="R20" s="58"/>
      <c r="S20" s="58"/>
      <c r="T20" s="58"/>
      <c r="U20" s="59"/>
    </row>
    <row r="21" spans="1:21" ht="15.75" x14ac:dyDescent="0.25">
      <c r="A21" s="28"/>
      <c r="B21" s="50"/>
      <c r="C21" s="35"/>
      <c r="D21" s="118" t="s">
        <v>31</v>
      </c>
      <c r="E21" s="71">
        <f>E23/$E25</f>
        <v>0.70076050789601529</v>
      </c>
      <c r="F21" s="71">
        <f t="shared" ref="F21:G21" si="0">F23/$E25</f>
        <v>0.93972755353195714</v>
      </c>
      <c r="G21" s="71">
        <f t="shared" si="0"/>
        <v>0.30900074830901547</v>
      </c>
      <c r="H21" s="29"/>
      <c r="I21" s="29"/>
      <c r="J21" s="29"/>
      <c r="K21" s="29"/>
      <c r="L21" s="54"/>
      <c r="O21" s="47"/>
      <c r="P21" s="57"/>
      <c r="Q21" s="58"/>
      <c r="R21" s="58"/>
      <c r="S21" s="58"/>
      <c r="T21" s="58"/>
      <c r="U21" s="59"/>
    </row>
    <row r="22" spans="1:21" ht="15.75" x14ac:dyDescent="0.25">
      <c r="A22" s="28"/>
      <c r="B22" s="50"/>
      <c r="C22" s="35"/>
      <c r="D22" s="60"/>
      <c r="E22" s="96"/>
      <c r="F22" s="96"/>
      <c r="G22" s="97"/>
      <c r="H22" s="29"/>
      <c r="I22" s="29"/>
      <c r="J22" s="29"/>
      <c r="K22" s="29"/>
      <c r="L22" s="54"/>
      <c r="O22" s="47"/>
      <c r="P22" s="57"/>
      <c r="Q22" s="58"/>
      <c r="R22" s="58"/>
      <c r="S22" s="58"/>
      <c r="T22" s="58"/>
      <c r="U22" s="59"/>
    </row>
    <row r="23" spans="1:21" ht="15.75" x14ac:dyDescent="0.25">
      <c r="A23" s="28"/>
      <c r="B23" s="50"/>
      <c r="C23" s="35"/>
      <c r="D23" s="60"/>
      <c r="E23" s="91">
        <f>_xlfn.COVARIANCE.S('Lösung 1'!F13:F116,('Lösung 1'!L13:L116-'Lösung 2'!F37:F140*'Lösung 2'!H28))</f>
        <v>1.746149333682363E-5</v>
      </c>
      <c r="F23" s="91">
        <f>_xlfn.COVARIANCE.S('Lösung 1'!H13:H116,('Lösung 1'!L13:L116-'Lösung 2'!F37:F140*'Lösung 2'!H28))</f>
        <v>2.3416054742717823E-5</v>
      </c>
      <c r="G23" s="90">
        <f>_xlfn.COVARIANCE.S('Lösung 1'!J13:J116,('Lösung 1'!L13:L116-'Lösung 2'!F37:F140*'Lösung 2'!H28))</f>
        <v>7.6996555126534543E-6</v>
      </c>
      <c r="H23" s="29"/>
      <c r="I23" s="29"/>
      <c r="J23" s="29"/>
      <c r="K23" s="29"/>
      <c r="L23" s="54"/>
      <c r="O23" s="47"/>
      <c r="P23" s="57"/>
      <c r="Q23" s="58"/>
      <c r="R23" s="58"/>
      <c r="S23" s="58"/>
      <c r="T23" s="58"/>
      <c r="U23" s="59"/>
    </row>
    <row r="24" spans="1:21" ht="15.75" x14ac:dyDescent="0.25">
      <c r="A24" s="28"/>
      <c r="B24" s="50"/>
      <c r="C24" s="35"/>
      <c r="D24" s="60"/>
      <c r="E24" s="96"/>
      <c r="F24" s="96"/>
      <c r="G24" s="97"/>
      <c r="H24" s="29"/>
      <c r="I24" s="29"/>
      <c r="J24" s="29"/>
      <c r="K24" s="29"/>
      <c r="L24" s="54"/>
      <c r="O24" s="47"/>
      <c r="P24" s="57"/>
      <c r="Q24" s="58"/>
      <c r="R24" s="58"/>
      <c r="S24" s="58"/>
      <c r="T24" s="58"/>
      <c r="U24" s="59"/>
    </row>
    <row r="25" spans="1:21" ht="15.75" x14ac:dyDescent="0.25">
      <c r="A25" s="28"/>
      <c r="B25" s="50"/>
      <c r="C25" s="35"/>
      <c r="D25" s="60"/>
      <c r="E25" s="90">
        <f>_xlfn.COVARIANCE.S('Lösung 1'!L13:L116,('Lösung 1'!L13:L116-'Lösung 2'!F37:F140*'Lösung 2'!H28))</f>
        <v>2.4917918661327746E-5</v>
      </c>
      <c r="F25" s="96"/>
      <c r="G25" s="97"/>
      <c r="H25" s="29"/>
      <c r="I25" s="29"/>
      <c r="J25" s="29"/>
      <c r="K25" s="29"/>
      <c r="L25" s="54"/>
      <c r="O25" s="47"/>
      <c r="P25" s="57"/>
      <c r="Q25" s="58"/>
      <c r="R25" s="58"/>
      <c r="S25" s="58"/>
      <c r="T25" s="58"/>
      <c r="U25" s="59"/>
    </row>
    <row r="26" spans="1:21" ht="15.75" x14ac:dyDescent="0.25">
      <c r="A26" s="28"/>
      <c r="B26" s="50"/>
      <c r="C26" s="35"/>
      <c r="D26" s="60"/>
      <c r="E26" s="63"/>
      <c r="F26" s="54"/>
      <c r="G26" s="63"/>
      <c r="H26" s="63"/>
      <c r="I26" s="63"/>
      <c r="J26" s="54"/>
      <c r="K26" s="29"/>
      <c r="L26" s="54"/>
      <c r="O26" s="47"/>
      <c r="P26" s="57"/>
      <c r="Q26" s="58"/>
      <c r="R26" s="58"/>
      <c r="S26" s="58"/>
      <c r="T26" s="58"/>
      <c r="U26" s="59"/>
    </row>
    <row r="27" spans="1:21" ht="15.75" x14ac:dyDescent="0.25">
      <c r="A27" s="28"/>
      <c r="B27" s="50"/>
      <c r="C27" s="35"/>
      <c r="D27" s="125" t="s">
        <v>56</v>
      </c>
      <c r="E27" s="125"/>
      <c r="F27" s="125"/>
      <c r="G27" s="125"/>
      <c r="H27" s="51"/>
      <c r="I27" s="51"/>
      <c r="J27" s="52"/>
      <c r="K27" s="53"/>
      <c r="L27" s="54"/>
      <c r="O27" s="47"/>
      <c r="P27" s="57"/>
      <c r="Q27" s="58"/>
      <c r="R27" s="58"/>
      <c r="S27" s="58"/>
      <c r="T27" s="58"/>
      <c r="U27" s="59"/>
    </row>
    <row r="28" spans="1:21" ht="15.75" customHeight="1" x14ac:dyDescent="0.25">
      <c r="A28" s="28"/>
      <c r="B28" s="50"/>
      <c r="C28" s="35"/>
      <c r="D28" s="126" t="s">
        <v>46</v>
      </c>
      <c r="E28" s="126"/>
      <c r="F28" s="126"/>
      <c r="G28" s="126"/>
      <c r="H28" s="126"/>
      <c r="I28" s="73"/>
      <c r="J28" s="54"/>
      <c r="K28" s="48"/>
      <c r="L28" s="54"/>
      <c r="O28" s="47"/>
      <c r="P28" s="57"/>
      <c r="Q28" s="58"/>
      <c r="R28" s="58"/>
      <c r="S28" s="58"/>
      <c r="T28" s="58"/>
      <c r="U28" s="59"/>
    </row>
    <row r="29" spans="1:21" ht="15.75" x14ac:dyDescent="0.25">
      <c r="A29" s="28"/>
      <c r="B29" s="50"/>
      <c r="C29" s="35"/>
      <c r="D29" s="127"/>
      <c r="E29" s="127"/>
      <c r="F29" s="127"/>
      <c r="G29" s="127"/>
      <c r="H29" s="127"/>
      <c r="I29" s="72"/>
      <c r="J29" s="29"/>
      <c r="K29" s="29"/>
      <c r="L29" s="54"/>
      <c r="O29" s="47"/>
      <c r="P29" s="57"/>
      <c r="Q29" s="58"/>
      <c r="R29" s="58"/>
      <c r="S29" s="58"/>
      <c r="T29" s="58"/>
      <c r="U29" s="59"/>
    </row>
    <row r="30" spans="1:21" ht="15.75" x14ac:dyDescent="0.25">
      <c r="A30" s="28"/>
      <c r="B30" s="50"/>
      <c r="C30" s="35"/>
      <c r="D30" s="60"/>
      <c r="E30" s="63"/>
      <c r="F30" s="54"/>
      <c r="G30" s="63"/>
      <c r="H30" s="63"/>
      <c r="I30" s="63"/>
      <c r="J30" s="54"/>
      <c r="K30" s="29"/>
      <c r="L30" s="54"/>
      <c r="O30" s="47"/>
      <c r="P30" s="57"/>
      <c r="Q30" s="58"/>
      <c r="R30" s="58"/>
      <c r="S30" s="58"/>
      <c r="T30" s="58"/>
      <c r="U30" s="59"/>
    </row>
    <row r="31" spans="1:21" ht="15.75" x14ac:dyDescent="0.25">
      <c r="A31" s="28"/>
      <c r="B31" s="50"/>
      <c r="C31" s="31"/>
      <c r="D31" s="47"/>
      <c r="E31" s="29" t="s">
        <v>4</v>
      </c>
      <c r="F31" s="29" t="s">
        <v>63</v>
      </c>
      <c r="G31" s="29" t="s">
        <v>25</v>
      </c>
      <c r="H31" s="63"/>
      <c r="I31" s="63"/>
      <c r="J31" s="54"/>
      <c r="K31" s="48"/>
      <c r="L31" s="54"/>
      <c r="O31" s="47"/>
      <c r="P31" s="57"/>
      <c r="Q31" s="58"/>
      <c r="R31" s="58"/>
      <c r="S31" s="58"/>
      <c r="T31" s="58"/>
      <c r="U31" s="59"/>
    </row>
    <row r="32" spans="1:21" ht="15.75" x14ac:dyDescent="0.25">
      <c r="B32" s="50"/>
      <c r="C32" s="66"/>
      <c r="D32" s="84" t="s">
        <v>47</v>
      </c>
      <c r="E32" s="86">
        <f>'Lösung 1'!E136</f>
        <v>1.2378058622657584</v>
      </c>
      <c r="F32" s="86">
        <f>'Lösung 1'!F136</f>
        <v>1.5035033847656658</v>
      </c>
      <c r="G32" s="86">
        <f>'Lösung 1'!G136</f>
        <v>1.2986309915708565</v>
      </c>
      <c r="H32" s="63"/>
      <c r="I32" s="63"/>
      <c r="J32" s="29"/>
      <c r="K32" s="48"/>
      <c r="L32" s="54"/>
      <c r="O32" s="47"/>
      <c r="P32" s="57"/>
      <c r="Q32" s="58"/>
      <c r="R32" s="58"/>
      <c r="S32" s="58"/>
      <c r="T32" s="58"/>
      <c r="U32" s="59"/>
    </row>
    <row r="33" spans="2:21" ht="15.75" x14ac:dyDescent="0.25">
      <c r="B33" s="50"/>
      <c r="C33" s="66"/>
      <c r="D33" s="60"/>
      <c r="E33" s="63"/>
      <c r="F33" s="63"/>
      <c r="G33" s="63"/>
      <c r="H33" s="63"/>
      <c r="I33" s="63"/>
      <c r="J33" s="29"/>
      <c r="K33" s="48"/>
      <c r="L33" s="54"/>
      <c r="O33" s="47"/>
      <c r="P33" s="57"/>
      <c r="Q33" s="58"/>
      <c r="R33" s="58"/>
      <c r="S33" s="58"/>
      <c r="T33" s="58"/>
      <c r="U33" s="59"/>
    </row>
    <row r="34" spans="2:21" ht="15.75" x14ac:dyDescent="0.25">
      <c r="B34" s="50"/>
      <c r="C34" s="66"/>
      <c r="D34" s="133" t="s">
        <v>48</v>
      </c>
      <c r="E34" s="95">
        <f>E21</f>
        <v>0.70076050789601529</v>
      </c>
      <c r="F34" s="95">
        <f t="shared" ref="F34:G34" si="1">F21</f>
        <v>0.93972755353195714</v>
      </c>
      <c r="G34" s="95">
        <f t="shared" si="1"/>
        <v>0.30900074830901547</v>
      </c>
      <c r="H34" s="63"/>
      <c r="I34" s="63"/>
      <c r="J34" s="29"/>
      <c r="K34" s="29"/>
      <c r="L34" s="54"/>
      <c r="O34" s="47"/>
      <c r="P34" s="57"/>
      <c r="Q34" s="58"/>
      <c r="R34" s="58"/>
      <c r="S34" s="58"/>
      <c r="T34" s="58"/>
      <c r="U34" s="59"/>
    </row>
    <row r="35" spans="2:21" ht="15.75" x14ac:dyDescent="0.25">
      <c r="B35" s="50"/>
      <c r="C35" s="66"/>
      <c r="D35" s="134"/>
      <c r="E35" s="63"/>
      <c r="F35" s="63"/>
      <c r="G35" s="63"/>
      <c r="H35" s="63"/>
      <c r="I35" s="63"/>
      <c r="J35" s="29"/>
      <c r="K35" s="29"/>
      <c r="L35" s="54"/>
      <c r="O35" s="47"/>
      <c r="P35" s="57"/>
      <c r="Q35" s="58"/>
      <c r="R35" s="58"/>
      <c r="S35" s="58"/>
      <c r="T35" s="58"/>
      <c r="U35" s="59"/>
    </row>
    <row r="36" spans="2:21" ht="15.75" x14ac:dyDescent="0.25">
      <c r="B36" s="50"/>
      <c r="C36" s="66"/>
      <c r="D36" s="60"/>
      <c r="E36" s="63"/>
      <c r="F36" s="54"/>
      <c r="G36" s="63"/>
      <c r="H36" s="63"/>
      <c r="I36" s="63"/>
      <c r="J36" s="29"/>
      <c r="K36" s="29"/>
      <c r="L36" s="54"/>
      <c r="O36" s="47"/>
      <c r="P36" s="57"/>
      <c r="Q36" s="58"/>
      <c r="R36" s="58"/>
      <c r="S36" s="58"/>
      <c r="T36" s="58"/>
      <c r="U36" s="59"/>
    </row>
    <row r="37" spans="2:21" ht="15.75" x14ac:dyDescent="0.25">
      <c r="B37" s="50"/>
      <c r="C37" s="66"/>
      <c r="D37" s="60"/>
      <c r="E37" s="63"/>
      <c r="F37" s="54"/>
      <c r="G37" s="63"/>
      <c r="H37" s="63"/>
      <c r="I37" s="63"/>
      <c r="J37" s="29"/>
      <c r="K37" s="29"/>
      <c r="L37" s="54"/>
      <c r="O37" s="47"/>
      <c r="P37" s="57"/>
      <c r="Q37" s="58"/>
      <c r="R37" s="58"/>
      <c r="S37" s="58"/>
      <c r="T37" s="58"/>
      <c r="U37" s="59"/>
    </row>
    <row r="38" spans="2:21" ht="15.75" x14ac:dyDescent="0.25">
      <c r="B38" s="50"/>
      <c r="C38" s="66"/>
      <c r="D38" s="60"/>
      <c r="E38" s="29" t="s">
        <v>4</v>
      </c>
      <c r="F38" s="29" t="s">
        <v>63</v>
      </c>
      <c r="G38" s="29" t="s">
        <v>25</v>
      </c>
      <c r="H38" s="63"/>
      <c r="I38" s="63"/>
      <c r="J38" s="29"/>
      <c r="K38" s="29"/>
      <c r="L38" s="54"/>
      <c r="O38" s="47"/>
      <c r="P38" s="57"/>
      <c r="Q38" s="58"/>
      <c r="R38" s="58"/>
      <c r="S38" s="58"/>
      <c r="T38" s="58"/>
      <c r="U38" s="59"/>
    </row>
    <row r="39" spans="2:21" ht="15.75" x14ac:dyDescent="0.2">
      <c r="B39" s="50"/>
      <c r="C39" s="66"/>
      <c r="D39" s="60"/>
      <c r="E39" s="85" t="s">
        <v>50</v>
      </c>
      <c r="F39" s="85" t="s">
        <v>50</v>
      </c>
      <c r="G39" s="85" t="s">
        <v>50</v>
      </c>
      <c r="H39" s="63"/>
      <c r="I39" s="63"/>
      <c r="J39" s="29"/>
      <c r="K39" s="29"/>
      <c r="L39" s="54"/>
      <c r="O39" s="47"/>
      <c r="P39" s="57"/>
      <c r="Q39" s="58"/>
      <c r="R39" s="58"/>
      <c r="S39" s="58"/>
      <c r="T39" s="58"/>
      <c r="U39" s="59"/>
    </row>
    <row r="40" spans="2:21" ht="15.75" x14ac:dyDescent="0.25">
      <c r="B40" s="50"/>
      <c r="C40" s="66"/>
      <c r="D40" s="60"/>
      <c r="E40" s="63"/>
      <c r="F40" s="54"/>
      <c r="G40" s="63"/>
      <c r="H40" s="63"/>
      <c r="I40" s="63"/>
      <c r="J40" s="29"/>
      <c r="K40" s="29"/>
      <c r="L40" s="54"/>
      <c r="O40" s="47"/>
      <c r="P40" s="57"/>
      <c r="Q40" s="58"/>
      <c r="R40" s="58"/>
      <c r="S40" s="58"/>
      <c r="T40" s="58"/>
      <c r="U40" s="59"/>
    </row>
    <row r="41" spans="2:21" ht="15.75" x14ac:dyDescent="0.25">
      <c r="B41" s="50"/>
      <c r="C41" s="66"/>
      <c r="D41" s="125" t="s">
        <v>57</v>
      </c>
      <c r="E41" s="125"/>
      <c r="F41" s="125"/>
      <c r="G41" s="125"/>
      <c r="H41" s="51"/>
      <c r="I41" s="51"/>
      <c r="J41" s="52"/>
      <c r="K41" s="53"/>
      <c r="L41" s="54"/>
      <c r="O41" s="47"/>
      <c r="P41" s="57"/>
      <c r="Q41" s="58"/>
      <c r="R41" s="58"/>
      <c r="S41" s="58"/>
      <c r="T41" s="58"/>
      <c r="U41" s="59"/>
    </row>
    <row r="42" spans="2:21" ht="15.75" x14ac:dyDescent="0.25">
      <c r="B42" s="50"/>
      <c r="C42" s="66"/>
      <c r="D42" s="126" t="s">
        <v>52</v>
      </c>
      <c r="E42" s="126"/>
      <c r="F42" s="126"/>
      <c r="G42" s="126"/>
      <c r="H42" s="126"/>
      <c r="I42" s="73"/>
      <c r="J42" s="54"/>
      <c r="K42" s="48"/>
      <c r="L42" s="54"/>
      <c r="O42" s="47"/>
      <c r="P42" s="57"/>
      <c r="Q42" s="58"/>
      <c r="R42" s="58"/>
      <c r="S42" s="58"/>
      <c r="T42" s="58"/>
      <c r="U42" s="59"/>
    </row>
    <row r="43" spans="2:21" ht="15.75" x14ac:dyDescent="0.25">
      <c r="B43" s="50"/>
      <c r="C43" s="66"/>
      <c r="D43" s="127"/>
      <c r="E43" s="127"/>
      <c r="F43" s="127"/>
      <c r="G43" s="127"/>
      <c r="H43" s="127"/>
      <c r="I43" s="72"/>
      <c r="J43" s="29"/>
      <c r="K43" s="29"/>
      <c r="L43" s="54"/>
      <c r="O43" s="47"/>
      <c r="P43" s="57"/>
      <c r="Q43" s="58"/>
      <c r="R43" s="58"/>
      <c r="S43" s="58"/>
      <c r="T43" s="58"/>
      <c r="U43" s="59"/>
    </row>
    <row r="44" spans="2:21" ht="15.75" x14ac:dyDescent="0.25">
      <c r="B44" s="50"/>
      <c r="C44" s="66"/>
      <c r="D44" s="60"/>
      <c r="E44" s="87">
        <v>200000</v>
      </c>
      <c r="F44" s="88">
        <v>500000</v>
      </c>
      <c r="G44" s="87">
        <v>1000000</v>
      </c>
      <c r="H44" s="63"/>
      <c r="I44" s="63"/>
      <c r="J44" s="29"/>
      <c r="K44" s="29"/>
      <c r="L44" s="54"/>
      <c r="O44" s="47"/>
      <c r="P44" s="57"/>
      <c r="Q44" s="58"/>
      <c r="R44" s="58"/>
      <c r="S44" s="58"/>
      <c r="T44" s="58"/>
      <c r="U44" s="59"/>
    </row>
    <row r="45" spans="2:21" ht="15.75" x14ac:dyDescent="0.25">
      <c r="B45" s="50"/>
      <c r="C45" s="66"/>
      <c r="D45" s="121" t="s">
        <v>10</v>
      </c>
      <c r="E45" s="93">
        <f>E44/(SUM('Lösung 2'!$F$14:$F$18)+E44)</f>
        <v>0.14655364449603134</v>
      </c>
      <c r="F45" s="93">
        <f>F44/(SUM('Lösung 2'!$F$14:$F$18)+F44)</f>
        <v>0.30035658333573617</v>
      </c>
      <c r="G45" s="93">
        <f>G44/(SUM('Lösung 2'!$F$14:$F$18)+G44)</f>
        <v>0.46196033793322638</v>
      </c>
      <c r="H45" s="63"/>
      <c r="I45" s="63"/>
      <c r="J45" s="29"/>
      <c r="K45" s="58"/>
      <c r="L45" s="58"/>
      <c r="M45" s="58"/>
      <c r="N45" s="58"/>
      <c r="O45" s="59"/>
      <c r="P45" s="47"/>
      <c r="S45" s="47"/>
    </row>
    <row r="46" spans="2:21" ht="15.75" x14ac:dyDescent="0.25">
      <c r="B46" s="50"/>
      <c r="C46" s="66"/>
      <c r="D46" s="60"/>
      <c r="E46" s="63"/>
      <c r="F46" s="54"/>
      <c r="G46" s="63"/>
      <c r="H46" s="63"/>
      <c r="I46" s="63"/>
      <c r="J46" s="29"/>
      <c r="K46" s="58"/>
      <c r="L46" s="58"/>
      <c r="M46" s="58"/>
      <c r="N46" s="58"/>
      <c r="O46" s="59"/>
      <c r="P46" s="47"/>
      <c r="S46" s="47"/>
    </row>
    <row r="47" spans="2:21" ht="15.75" x14ac:dyDescent="0.25">
      <c r="B47" s="50"/>
      <c r="C47" s="66"/>
      <c r="D47" s="121" t="s">
        <v>11</v>
      </c>
      <c r="E47" s="29" t="s">
        <v>4</v>
      </c>
      <c r="F47" s="29" t="s">
        <v>63</v>
      </c>
      <c r="G47" s="29" t="s">
        <v>25</v>
      </c>
      <c r="H47" s="63"/>
      <c r="I47" s="63"/>
      <c r="J47" s="29"/>
      <c r="K47" s="58"/>
      <c r="L47" s="58"/>
      <c r="M47" s="58"/>
      <c r="N47" s="58"/>
      <c r="O47" s="59"/>
      <c r="P47" s="47"/>
      <c r="S47" s="47"/>
    </row>
    <row r="48" spans="2:21" ht="15.75" x14ac:dyDescent="0.25">
      <c r="B48" s="50"/>
      <c r="C48" s="66"/>
      <c r="D48" s="123">
        <v>200000</v>
      </c>
      <c r="E48" s="71">
        <f>('Lösung 1'!E123-'Lösung 3'!E14*$E$45)/('Lösung 1'!$E$129-'Lösung 3'!$H$14*$E$45)</f>
        <v>0.98496668289197564</v>
      </c>
      <c r="F48" s="71">
        <f>('Lösung 1'!F123-'Lösung 3'!F14*$E$45)/('Lösung 1'!$E$129-'Lösung 3'!$H$14*$E$45)</f>
        <v>1.2380795851553175</v>
      </c>
      <c r="G48" s="71">
        <f>('Lösung 1'!G123-'Lösung 3'!G14*$E$45)/('Lösung 1'!$E$129-'Lösung 3'!$H$14*$E$45)</f>
        <v>0.83271634105973369</v>
      </c>
      <c r="H48" s="63"/>
      <c r="I48" s="63"/>
      <c r="J48" s="29"/>
      <c r="K48" s="58"/>
      <c r="L48" s="58"/>
      <c r="M48" s="58"/>
      <c r="N48" s="58"/>
      <c r="O48" s="59"/>
      <c r="P48" s="47"/>
      <c r="S48" s="47"/>
    </row>
    <row r="49" spans="2:19" ht="15.75" x14ac:dyDescent="0.25">
      <c r="B49" s="50"/>
      <c r="C49" s="66"/>
      <c r="D49" s="122">
        <v>500000</v>
      </c>
      <c r="E49" s="71">
        <f>('Lösung 1'!E123-'Lösung 3'!E14*$F$45)/('Lösung 1'!$E$129-'Lösung 3'!$H$14*$F$45)</f>
        <v>0.54501233772840907</v>
      </c>
      <c r="F49" s="71">
        <f>('Lösung 1'!F123-'Lösung 3'!F14*$F$45)/('Lösung 1'!$E$129-'Lösung 3'!$H$14*$F$45)</f>
        <v>0.77622729534162505</v>
      </c>
      <c r="G49" s="71">
        <f>('Lösung 1'!G123-'Lösung 3'!G14*$F$45)/('Lösung 1'!$E$129-'Lösung 3'!$H$14*$F$45)</f>
        <v>2.1998732042735579E-2</v>
      </c>
      <c r="H49" s="63"/>
      <c r="I49" s="63"/>
      <c r="J49" s="29"/>
      <c r="K49" s="58"/>
      <c r="L49" s="58"/>
      <c r="M49" s="58"/>
      <c r="N49" s="58"/>
      <c r="O49" s="59"/>
      <c r="P49" s="47"/>
      <c r="S49" s="47"/>
    </row>
    <row r="50" spans="2:19" ht="18" customHeight="1" x14ac:dyDescent="0.25">
      <c r="B50" s="50"/>
      <c r="C50" s="66"/>
      <c r="D50" s="123">
        <v>1000000</v>
      </c>
      <c r="E50" s="71">
        <f>('Lösung 1'!E123-'Lösung 3'!E14*$G$45)/('Lösung 1'!$E$129-'Lösung 3'!$H$14*$G$45)</f>
        <v>-0.41177591703328553</v>
      </c>
      <c r="F50" s="71">
        <f>('Lösung 1'!F123-'Lösung 3'!F14*$G$45)/('Lösung 1'!$E$129-'Lösung 3'!$H$14*$G$45)</f>
        <v>-0.22818339223607639</v>
      </c>
      <c r="G50" s="71">
        <f>('Lösung 1'!G123-'Lösung 3'!G14*$G$45)/('Lösung 1'!$E$129-'Lösung 3'!$H$14*$G$45)</f>
        <v>-1.7411048598710184</v>
      </c>
      <c r="H50" s="63"/>
      <c r="I50" s="63"/>
      <c r="J50" s="29"/>
      <c r="K50" s="58"/>
      <c r="L50" s="58"/>
      <c r="O50" s="47"/>
      <c r="P50" s="47"/>
      <c r="S50" s="47"/>
    </row>
    <row r="51" spans="2:19" ht="15.75" x14ac:dyDescent="0.25">
      <c r="B51" s="50"/>
      <c r="C51" s="66"/>
      <c r="D51" s="60"/>
      <c r="E51" s="63"/>
      <c r="F51" s="54"/>
      <c r="G51" s="63"/>
      <c r="H51" s="63"/>
      <c r="I51" s="63"/>
      <c r="J51" s="29"/>
      <c r="O51" s="47"/>
      <c r="P51" s="47"/>
      <c r="S51" s="47"/>
    </row>
    <row r="52" spans="2:19" ht="15.75" x14ac:dyDescent="0.25">
      <c r="B52" s="50"/>
      <c r="C52" s="66"/>
      <c r="D52" s="60"/>
      <c r="E52" s="63"/>
      <c r="F52" s="54"/>
      <c r="G52" s="63"/>
      <c r="H52" s="63"/>
      <c r="I52" s="63"/>
      <c r="J52" s="29"/>
      <c r="O52" s="47"/>
      <c r="P52" s="47"/>
      <c r="S52" s="47"/>
    </row>
    <row r="53" spans="2:19" ht="15.75" x14ac:dyDescent="0.25">
      <c r="B53" s="50"/>
      <c r="C53" s="66"/>
      <c r="D53" s="60"/>
      <c r="E53" s="63"/>
      <c r="F53" s="54"/>
      <c r="G53" s="63"/>
      <c r="H53" s="63"/>
      <c r="I53" s="63"/>
      <c r="J53" s="29"/>
      <c r="O53" s="47"/>
      <c r="P53" s="47"/>
      <c r="S53" s="47"/>
    </row>
    <row r="54" spans="2:19" ht="15.75" x14ac:dyDescent="0.25">
      <c r="B54" s="50"/>
      <c r="C54" s="66"/>
      <c r="D54" s="60"/>
      <c r="E54" s="63"/>
      <c r="F54" s="54"/>
      <c r="G54" s="63"/>
      <c r="H54" s="63"/>
      <c r="I54" s="63"/>
      <c r="J54" s="29"/>
      <c r="O54" s="47"/>
      <c r="P54" s="47"/>
      <c r="S54" s="47"/>
    </row>
    <row r="55" spans="2:19" ht="15.75" x14ac:dyDescent="0.25">
      <c r="B55" s="67"/>
      <c r="C55" s="66"/>
      <c r="D55" s="60"/>
      <c r="E55" s="63"/>
      <c r="F55" s="54"/>
      <c r="G55" s="63"/>
      <c r="H55" s="63"/>
      <c r="I55" s="63"/>
      <c r="J55" s="29"/>
      <c r="K55" s="29"/>
      <c r="L55" s="54"/>
      <c r="N55" s="48"/>
      <c r="O55" s="47"/>
      <c r="P55" s="47"/>
      <c r="S55" s="47"/>
    </row>
    <row r="56" spans="2:19" ht="15.75" x14ac:dyDescent="0.25">
      <c r="B56" s="67"/>
      <c r="D56" s="60"/>
      <c r="E56" s="63"/>
      <c r="F56" s="54"/>
      <c r="G56" s="63"/>
      <c r="H56" s="63"/>
      <c r="I56" s="63"/>
      <c r="J56" s="29"/>
      <c r="K56" s="29"/>
      <c r="L56" s="54"/>
      <c r="N56" s="48"/>
      <c r="O56" s="47"/>
      <c r="P56" s="47"/>
      <c r="S56" s="47"/>
    </row>
    <row r="57" spans="2:19" s="29" customFormat="1" ht="15" customHeight="1" x14ac:dyDescent="0.25">
      <c r="B57" s="68"/>
      <c r="D57" s="60"/>
      <c r="E57" s="63"/>
      <c r="F57" s="54"/>
      <c r="G57" s="63"/>
      <c r="H57" s="63"/>
      <c r="I57" s="63"/>
    </row>
    <row r="58" spans="2:19" s="29" customFormat="1" ht="15" customHeight="1" x14ac:dyDescent="0.25">
      <c r="B58" s="68"/>
      <c r="D58" s="60"/>
      <c r="E58" s="63"/>
      <c r="F58" s="54"/>
      <c r="G58" s="63"/>
      <c r="H58" s="63"/>
      <c r="I58" s="63"/>
    </row>
    <row r="59" spans="2:19" s="29" customFormat="1" ht="15" customHeight="1" x14ac:dyDescent="0.25">
      <c r="B59" s="68"/>
      <c r="D59" s="60"/>
      <c r="E59" s="63"/>
      <c r="F59" s="54"/>
      <c r="G59" s="63"/>
      <c r="H59" s="63"/>
      <c r="I59" s="63"/>
    </row>
    <row r="60" spans="2:19" ht="15.75" x14ac:dyDescent="0.25">
      <c r="B60" s="67"/>
      <c r="D60" s="60"/>
      <c r="E60" s="63"/>
      <c r="F60" s="54"/>
      <c r="G60" s="63"/>
      <c r="H60" s="63"/>
      <c r="I60" s="63"/>
      <c r="J60" s="29"/>
      <c r="K60" s="29"/>
      <c r="L60" s="54"/>
      <c r="N60" s="48"/>
      <c r="O60" s="47"/>
      <c r="P60" s="47"/>
      <c r="S60" s="47"/>
    </row>
    <row r="61" spans="2:19" ht="15.75" x14ac:dyDescent="0.25">
      <c r="B61" s="67"/>
      <c r="D61" s="60"/>
      <c r="E61" s="63"/>
      <c r="F61" s="54"/>
      <c r="G61" s="63"/>
      <c r="H61" s="63"/>
      <c r="I61" s="63"/>
      <c r="J61" s="29"/>
      <c r="K61" s="29"/>
      <c r="L61" s="54"/>
      <c r="N61" s="48"/>
      <c r="O61" s="47"/>
      <c r="P61" s="47"/>
      <c r="S61" s="47"/>
    </row>
    <row r="62" spans="2:19" s="29" customFormat="1" x14ac:dyDescent="0.25">
      <c r="B62" s="68"/>
      <c r="D62" s="60"/>
      <c r="E62" s="63"/>
      <c r="F62" s="54"/>
      <c r="G62" s="63"/>
      <c r="H62" s="63"/>
      <c r="I62" s="63"/>
    </row>
    <row r="63" spans="2:19" s="29" customFormat="1" ht="15" customHeight="1" x14ac:dyDescent="0.25">
      <c r="B63" s="68"/>
      <c r="D63" s="60"/>
      <c r="E63" s="63"/>
      <c r="F63" s="54"/>
      <c r="G63" s="63"/>
      <c r="H63" s="63"/>
      <c r="I63" s="63"/>
    </row>
    <row r="64" spans="2:19" ht="15.75" x14ac:dyDescent="0.25">
      <c r="B64" s="67"/>
      <c r="D64" s="60"/>
      <c r="E64" s="63"/>
      <c r="F64" s="54"/>
      <c r="G64" s="63"/>
      <c r="H64" s="63"/>
      <c r="I64" s="63"/>
      <c r="J64" s="29"/>
      <c r="K64" s="29"/>
      <c r="L64" s="54"/>
      <c r="N64" s="48"/>
      <c r="O64" s="47"/>
      <c r="P64" s="47"/>
      <c r="S64" s="47"/>
    </row>
    <row r="65" spans="2:19" ht="15.75" x14ac:dyDescent="0.25">
      <c r="B65" s="67"/>
      <c r="D65" s="60"/>
      <c r="E65" s="63"/>
      <c r="F65" s="54"/>
      <c r="G65" s="63"/>
      <c r="H65" s="63"/>
      <c r="I65" s="63"/>
      <c r="J65" s="29"/>
      <c r="K65" s="29"/>
      <c r="L65" s="54"/>
      <c r="N65" s="48"/>
      <c r="O65" s="47"/>
      <c r="P65" s="47"/>
      <c r="S65" s="47"/>
    </row>
    <row r="66" spans="2:19" s="29" customFormat="1" x14ac:dyDescent="0.25">
      <c r="B66" s="68"/>
      <c r="D66" s="60"/>
      <c r="E66" s="63"/>
      <c r="F66" s="54"/>
      <c r="G66" s="63"/>
      <c r="H66" s="63"/>
      <c r="I66" s="63"/>
    </row>
    <row r="67" spans="2:19" s="29" customFormat="1" ht="15" customHeight="1" x14ac:dyDescent="0.25">
      <c r="B67" s="68"/>
      <c r="D67" s="60"/>
      <c r="E67" s="63"/>
      <c r="F67" s="54"/>
      <c r="G67" s="63"/>
      <c r="H67" s="63"/>
      <c r="I67" s="63"/>
    </row>
    <row r="68" spans="2:19" ht="15.75" x14ac:dyDescent="0.25">
      <c r="B68" s="67"/>
      <c r="D68" s="60"/>
      <c r="E68" s="63"/>
      <c r="F68" s="54"/>
      <c r="G68" s="63"/>
      <c r="H68" s="63"/>
      <c r="I68" s="63"/>
      <c r="J68" s="29"/>
      <c r="K68" s="29"/>
      <c r="L68" s="54"/>
      <c r="N68" s="48"/>
      <c r="O68" s="47"/>
      <c r="P68" s="47"/>
      <c r="S68" s="47"/>
    </row>
    <row r="69" spans="2:19" ht="15.75" x14ac:dyDescent="0.25">
      <c r="B69" s="67"/>
      <c r="D69" s="60"/>
      <c r="E69" s="63"/>
      <c r="F69" s="54"/>
      <c r="G69" s="63"/>
      <c r="H69" s="63"/>
      <c r="I69" s="63"/>
      <c r="J69" s="29"/>
      <c r="K69" s="29"/>
      <c r="L69" s="54"/>
      <c r="N69" s="48"/>
      <c r="O69" s="47"/>
      <c r="P69" s="47"/>
      <c r="S69" s="47"/>
    </row>
    <row r="70" spans="2:19" s="29" customFormat="1" x14ac:dyDescent="0.25">
      <c r="B70" s="68"/>
      <c r="D70" s="60"/>
      <c r="E70" s="63"/>
      <c r="F70" s="54"/>
      <c r="G70" s="63"/>
      <c r="H70" s="63"/>
      <c r="I70" s="63"/>
    </row>
    <row r="71" spans="2:19" s="29" customFormat="1" ht="15" customHeight="1" x14ac:dyDescent="0.25">
      <c r="B71" s="68"/>
      <c r="D71" s="60"/>
      <c r="E71" s="63"/>
      <c r="F71" s="54"/>
      <c r="G71" s="63"/>
      <c r="H71" s="63"/>
      <c r="I71" s="63"/>
    </row>
    <row r="72" spans="2:19" ht="15.75" x14ac:dyDescent="0.25">
      <c r="B72" s="67"/>
      <c r="D72" s="60"/>
      <c r="E72" s="63"/>
      <c r="F72" s="54"/>
      <c r="G72" s="63"/>
      <c r="H72" s="63"/>
      <c r="I72" s="63"/>
      <c r="J72" s="29"/>
      <c r="K72" s="29"/>
      <c r="L72" s="54"/>
      <c r="N72" s="48"/>
      <c r="O72" s="47"/>
      <c r="P72" s="47"/>
      <c r="S72" s="47"/>
    </row>
    <row r="73" spans="2:19" ht="15.75" x14ac:dyDescent="0.25">
      <c r="B73" s="67"/>
      <c r="D73" s="60"/>
      <c r="E73" s="63"/>
      <c r="F73" s="54"/>
      <c r="G73" s="63"/>
      <c r="H73" s="63"/>
      <c r="I73" s="63"/>
      <c r="J73" s="29"/>
      <c r="K73" s="29"/>
      <c r="L73" s="54"/>
      <c r="N73" s="48"/>
      <c r="O73" s="47"/>
      <c r="P73" s="47"/>
      <c r="S73" s="47"/>
    </row>
    <row r="74" spans="2:19" s="29" customFormat="1" x14ac:dyDescent="0.25">
      <c r="B74" s="68"/>
      <c r="D74" s="60"/>
      <c r="E74" s="63"/>
      <c r="F74" s="54"/>
      <c r="G74" s="63"/>
      <c r="H74" s="63"/>
      <c r="I74" s="63"/>
    </row>
    <row r="75" spans="2:19" s="29" customFormat="1" ht="15" customHeight="1" x14ac:dyDescent="0.25">
      <c r="B75" s="68"/>
      <c r="D75" s="60"/>
      <c r="E75" s="63"/>
      <c r="F75" s="54"/>
      <c r="G75" s="63"/>
      <c r="H75" s="63"/>
      <c r="I75" s="63"/>
    </row>
    <row r="76" spans="2:19" ht="15.75" x14ac:dyDescent="0.25">
      <c r="B76" s="67"/>
      <c r="D76" s="60"/>
      <c r="E76" s="63"/>
      <c r="F76" s="54"/>
      <c r="G76" s="63"/>
      <c r="H76" s="63"/>
      <c r="I76" s="63"/>
      <c r="J76" s="29"/>
      <c r="K76" s="29"/>
      <c r="L76" s="54"/>
      <c r="N76" s="48"/>
      <c r="O76" s="47"/>
      <c r="P76" s="47"/>
      <c r="S76" s="47"/>
    </row>
    <row r="77" spans="2:19" ht="15.75" x14ac:dyDescent="0.25">
      <c r="B77" s="67"/>
      <c r="D77" s="60"/>
      <c r="E77" s="63"/>
      <c r="F77" s="54"/>
      <c r="G77" s="63"/>
      <c r="H77" s="63"/>
      <c r="I77" s="63"/>
      <c r="J77" s="29"/>
      <c r="K77" s="29"/>
      <c r="L77" s="54"/>
      <c r="N77" s="48"/>
      <c r="O77" s="47"/>
      <c r="P77" s="47"/>
      <c r="S77" s="47"/>
    </row>
    <row r="78" spans="2:19" s="29" customFormat="1" x14ac:dyDescent="0.25">
      <c r="B78" s="68"/>
      <c r="D78" s="60"/>
      <c r="E78" s="63"/>
      <c r="F78" s="54"/>
      <c r="G78" s="63"/>
      <c r="H78" s="63"/>
      <c r="I78" s="63"/>
    </row>
    <row r="79" spans="2:19" s="29" customFormat="1" ht="15" customHeight="1" x14ac:dyDescent="0.25">
      <c r="B79" s="68"/>
      <c r="D79" s="60"/>
      <c r="E79" s="63"/>
      <c r="F79" s="54"/>
      <c r="G79" s="63"/>
      <c r="H79" s="63"/>
      <c r="I79" s="63"/>
    </row>
    <row r="80" spans="2:19" ht="15.75" x14ac:dyDescent="0.25">
      <c r="B80" s="67"/>
      <c r="D80" s="60"/>
      <c r="E80" s="63"/>
      <c r="F80" s="54"/>
      <c r="G80" s="63"/>
      <c r="H80" s="63"/>
      <c r="I80" s="63"/>
      <c r="J80" s="29"/>
      <c r="K80" s="29"/>
      <c r="L80" s="54"/>
      <c r="N80" s="48"/>
      <c r="O80" s="47"/>
      <c r="P80" s="47"/>
      <c r="S80" s="47"/>
    </row>
    <row r="81" spans="2:19" ht="15.75" x14ac:dyDescent="0.25">
      <c r="B81" s="67"/>
      <c r="D81" s="60"/>
      <c r="E81" s="63"/>
      <c r="F81" s="54"/>
      <c r="G81" s="63"/>
      <c r="H81" s="63"/>
      <c r="I81" s="63"/>
      <c r="J81" s="29"/>
      <c r="K81" s="29"/>
      <c r="L81" s="54"/>
      <c r="N81" s="48"/>
      <c r="O81" s="47"/>
      <c r="P81" s="47"/>
      <c r="S81" s="47"/>
    </row>
    <row r="82" spans="2:19" s="29" customFormat="1" x14ac:dyDescent="0.25">
      <c r="B82" s="68"/>
      <c r="D82" s="60"/>
      <c r="E82" s="63"/>
      <c r="F82" s="54"/>
      <c r="G82" s="63"/>
      <c r="H82" s="63"/>
      <c r="I82" s="63"/>
    </row>
    <row r="83" spans="2:19" s="29" customFormat="1" ht="15" customHeight="1" x14ac:dyDescent="0.25">
      <c r="B83" s="68"/>
      <c r="D83" s="60"/>
      <c r="E83" s="63"/>
      <c r="F83" s="54"/>
      <c r="G83" s="63"/>
      <c r="H83" s="63"/>
      <c r="I83" s="63"/>
    </row>
    <row r="84" spans="2:19" ht="15.75" x14ac:dyDescent="0.25">
      <c r="B84" s="67"/>
      <c r="D84" s="60"/>
      <c r="E84" s="63"/>
      <c r="F84" s="54"/>
      <c r="G84" s="63"/>
      <c r="H84" s="63"/>
      <c r="I84" s="63"/>
      <c r="J84" s="29"/>
      <c r="K84" s="29"/>
      <c r="L84" s="54"/>
      <c r="N84" s="48"/>
      <c r="O84" s="47"/>
      <c r="P84" s="47"/>
      <c r="S84" s="47"/>
    </row>
    <row r="85" spans="2:19" ht="15.75" x14ac:dyDescent="0.25">
      <c r="B85" s="67"/>
      <c r="D85" s="60"/>
      <c r="E85" s="63"/>
      <c r="F85" s="54"/>
      <c r="G85" s="63"/>
      <c r="H85" s="63"/>
      <c r="I85" s="63"/>
      <c r="J85" s="29"/>
      <c r="K85" s="29"/>
      <c r="L85" s="54"/>
      <c r="N85" s="48"/>
      <c r="O85" s="47"/>
      <c r="P85" s="47"/>
      <c r="S85" s="47"/>
    </row>
    <row r="86" spans="2:19" s="29" customFormat="1" x14ac:dyDescent="0.25">
      <c r="B86" s="68"/>
      <c r="D86" s="60"/>
      <c r="E86" s="63"/>
      <c r="F86" s="54"/>
      <c r="G86" s="63"/>
      <c r="H86" s="63"/>
      <c r="I86" s="63"/>
    </row>
    <row r="87" spans="2:19" s="29" customFormat="1" ht="15" customHeight="1" x14ac:dyDescent="0.25">
      <c r="B87" s="68"/>
      <c r="D87" s="60"/>
      <c r="E87" s="63"/>
      <c r="F87" s="54"/>
      <c r="G87" s="63"/>
      <c r="H87" s="63"/>
      <c r="I87" s="63"/>
    </row>
    <row r="88" spans="2:19" ht="15.75" x14ac:dyDescent="0.25">
      <c r="B88" s="67"/>
      <c r="D88" s="60"/>
      <c r="E88" s="63"/>
      <c r="F88" s="54"/>
      <c r="G88" s="63"/>
      <c r="H88" s="63"/>
      <c r="I88" s="63"/>
      <c r="J88" s="29"/>
      <c r="K88" s="29"/>
      <c r="L88" s="54"/>
      <c r="N88" s="48"/>
      <c r="O88" s="47"/>
      <c r="P88" s="47"/>
      <c r="S88" s="47"/>
    </row>
    <row r="89" spans="2:19" ht="15.75" x14ac:dyDescent="0.25">
      <c r="B89" s="67"/>
      <c r="D89" s="60"/>
      <c r="E89" s="63"/>
      <c r="F89" s="54"/>
      <c r="G89" s="63"/>
      <c r="H89" s="63"/>
      <c r="I89" s="63"/>
      <c r="J89" s="29"/>
      <c r="K89" s="29"/>
      <c r="L89" s="54"/>
      <c r="N89" s="48"/>
      <c r="O89" s="47"/>
      <c r="P89" s="47"/>
      <c r="S89" s="47"/>
    </row>
    <row r="90" spans="2:19" s="29" customFormat="1" x14ac:dyDescent="0.25">
      <c r="B90" s="68"/>
      <c r="D90" s="60"/>
      <c r="E90" s="63"/>
      <c r="F90" s="54"/>
      <c r="G90" s="63"/>
      <c r="H90" s="63"/>
      <c r="I90" s="63"/>
    </row>
    <row r="91" spans="2:19" s="29" customFormat="1" ht="15" customHeight="1" x14ac:dyDescent="0.25">
      <c r="B91" s="68"/>
      <c r="D91" s="60"/>
      <c r="E91" s="63"/>
      <c r="F91" s="54"/>
      <c r="G91" s="63"/>
      <c r="H91" s="63"/>
      <c r="I91" s="63"/>
    </row>
    <row r="92" spans="2:19" ht="15.75" x14ac:dyDescent="0.25">
      <c r="B92" s="67"/>
      <c r="D92" s="60"/>
      <c r="E92" s="63"/>
      <c r="F92" s="54"/>
      <c r="G92" s="63"/>
      <c r="H92" s="63"/>
      <c r="I92" s="63"/>
      <c r="J92" s="29"/>
      <c r="K92" s="29"/>
      <c r="L92" s="54"/>
      <c r="N92" s="48"/>
      <c r="O92" s="47"/>
      <c r="P92" s="47"/>
      <c r="S92" s="47"/>
    </row>
    <row r="93" spans="2:19" ht="15.75" x14ac:dyDescent="0.25">
      <c r="B93" s="67"/>
      <c r="D93" s="60"/>
      <c r="E93" s="63"/>
      <c r="F93" s="54"/>
      <c r="G93" s="63"/>
      <c r="H93" s="63"/>
      <c r="I93" s="63"/>
      <c r="J93" s="29"/>
      <c r="K93" s="29"/>
      <c r="L93" s="54"/>
      <c r="N93" s="48"/>
      <c r="O93" s="47"/>
      <c r="P93" s="47"/>
      <c r="S93" s="47"/>
    </row>
    <row r="94" spans="2:19" s="29" customFormat="1" x14ac:dyDescent="0.25">
      <c r="B94" s="68"/>
      <c r="D94" s="60"/>
      <c r="E94" s="63"/>
      <c r="F94" s="54"/>
      <c r="G94" s="63"/>
      <c r="H94" s="63"/>
      <c r="I94" s="63"/>
    </row>
    <row r="95" spans="2:19" s="29" customFormat="1" ht="15" customHeight="1" x14ac:dyDescent="0.25">
      <c r="B95" s="68"/>
      <c r="D95" s="60"/>
      <c r="E95" s="63"/>
      <c r="F95" s="54"/>
      <c r="G95" s="63"/>
      <c r="H95" s="63"/>
      <c r="I95" s="63"/>
    </row>
    <row r="96" spans="2:19" ht="15.75" x14ac:dyDescent="0.25">
      <c r="B96" s="67"/>
      <c r="D96" s="60"/>
      <c r="E96" s="63"/>
      <c r="F96" s="54"/>
      <c r="G96" s="63"/>
      <c r="H96" s="63"/>
      <c r="I96" s="63"/>
      <c r="J96" s="29"/>
      <c r="K96" s="29"/>
      <c r="L96" s="54"/>
      <c r="N96" s="48"/>
      <c r="O96" s="47"/>
      <c r="P96" s="47"/>
      <c r="S96" s="47"/>
    </row>
    <row r="97" spans="2:19" ht="15.75" x14ac:dyDescent="0.25">
      <c r="B97" s="67"/>
      <c r="D97" s="60"/>
      <c r="E97" s="63"/>
      <c r="F97" s="54"/>
      <c r="G97" s="63"/>
      <c r="H97" s="63"/>
      <c r="I97" s="63"/>
      <c r="J97" s="29"/>
      <c r="K97" s="29"/>
      <c r="L97" s="54"/>
      <c r="N97" s="48"/>
      <c r="O97" s="47"/>
      <c r="P97" s="47"/>
      <c r="S97" s="47"/>
    </row>
    <row r="98" spans="2:19" s="29" customFormat="1" x14ac:dyDescent="0.25">
      <c r="B98" s="68"/>
      <c r="D98" s="60"/>
      <c r="E98" s="63"/>
      <c r="F98" s="54"/>
      <c r="G98" s="63"/>
      <c r="H98" s="63"/>
      <c r="I98" s="63"/>
    </row>
    <row r="99" spans="2:19" s="29" customFormat="1" ht="15" customHeight="1" x14ac:dyDescent="0.25">
      <c r="B99" s="68"/>
      <c r="D99" s="60"/>
      <c r="E99" s="63"/>
      <c r="F99" s="54"/>
      <c r="G99" s="63"/>
      <c r="H99" s="63"/>
      <c r="I99" s="63"/>
    </row>
    <row r="100" spans="2:19" ht="15.75" x14ac:dyDescent="0.25">
      <c r="B100" s="67"/>
      <c r="D100" s="60"/>
      <c r="E100" s="63"/>
      <c r="F100" s="54"/>
      <c r="G100" s="63"/>
      <c r="H100" s="63"/>
      <c r="I100" s="63"/>
      <c r="J100" s="29"/>
      <c r="K100" s="29"/>
      <c r="L100" s="54"/>
      <c r="N100" s="48"/>
      <c r="O100" s="47"/>
      <c r="P100" s="47"/>
      <c r="S100" s="47"/>
    </row>
    <row r="101" spans="2:19" ht="15.75" x14ac:dyDescent="0.25">
      <c r="B101" s="67"/>
      <c r="D101" s="60"/>
      <c r="E101" s="63"/>
      <c r="F101" s="54"/>
      <c r="G101" s="63"/>
      <c r="H101" s="63"/>
      <c r="I101" s="63"/>
      <c r="J101" s="29"/>
      <c r="K101" s="29"/>
      <c r="L101" s="54"/>
      <c r="N101" s="48"/>
      <c r="O101" s="47"/>
      <c r="P101" s="47"/>
      <c r="S101" s="47"/>
    </row>
    <row r="102" spans="2:19" s="29" customFormat="1" x14ac:dyDescent="0.25">
      <c r="B102" s="68"/>
      <c r="D102" s="60"/>
      <c r="E102" s="63"/>
      <c r="F102" s="54"/>
      <c r="G102" s="63"/>
      <c r="H102" s="63"/>
      <c r="I102" s="63"/>
    </row>
    <row r="103" spans="2:19" s="29" customFormat="1" ht="15" customHeight="1" x14ac:dyDescent="0.25">
      <c r="B103" s="68"/>
      <c r="D103" s="60"/>
      <c r="E103" s="63"/>
      <c r="F103" s="54"/>
      <c r="G103" s="63"/>
      <c r="H103" s="63"/>
      <c r="I103" s="63"/>
    </row>
    <row r="104" spans="2:19" ht="15.75" x14ac:dyDescent="0.25">
      <c r="B104" s="67"/>
      <c r="D104" s="60"/>
      <c r="E104" s="63"/>
      <c r="F104" s="54"/>
      <c r="G104" s="63"/>
      <c r="H104" s="63"/>
      <c r="I104" s="63"/>
      <c r="J104" s="29"/>
      <c r="K104" s="29"/>
      <c r="L104" s="54"/>
      <c r="N104" s="48"/>
      <c r="O104" s="47"/>
      <c r="P104" s="47"/>
      <c r="S104" s="47"/>
    </row>
    <row r="105" spans="2:19" ht="15.75" x14ac:dyDescent="0.25">
      <c r="B105" s="67"/>
      <c r="D105" s="60"/>
      <c r="E105" s="63"/>
      <c r="F105" s="54"/>
      <c r="G105" s="63"/>
      <c r="H105" s="63"/>
      <c r="I105" s="63"/>
      <c r="J105" s="29"/>
      <c r="K105" s="29"/>
      <c r="L105" s="54"/>
      <c r="N105" s="48"/>
      <c r="O105" s="47"/>
      <c r="P105" s="47"/>
      <c r="S105" s="47"/>
    </row>
    <row r="106" spans="2:19" s="29" customFormat="1" x14ac:dyDescent="0.25">
      <c r="B106" s="68"/>
      <c r="D106" s="60"/>
      <c r="E106" s="63"/>
      <c r="F106" s="54"/>
      <c r="G106" s="63"/>
      <c r="H106" s="63"/>
      <c r="I106" s="63"/>
    </row>
    <row r="107" spans="2:19" s="29" customFormat="1" ht="15" customHeight="1" x14ac:dyDescent="0.25">
      <c r="B107" s="68"/>
      <c r="D107" s="60"/>
      <c r="E107" s="63"/>
      <c r="F107" s="54"/>
      <c r="G107" s="63"/>
      <c r="H107" s="63"/>
      <c r="I107" s="63"/>
    </row>
    <row r="108" spans="2:19" ht="15.75" x14ac:dyDescent="0.25">
      <c r="B108" s="67"/>
      <c r="D108" s="60"/>
      <c r="E108" s="63"/>
      <c r="F108" s="54"/>
      <c r="G108" s="63"/>
      <c r="H108" s="63"/>
      <c r="I108" s="63"/>
      <c r="J108" s="29"/>
      <c r="K108" s="29"/>
      <c r="L108" s="54"/>
      <c r="N108" s="48"/>
      <c r="O108" s="47"/>
      <c r="P108" s="47"/>
      <c r="S108" s="47"/>
    </row>
    <row r="109" spans="2:19" ht="15.75" x14ac:dyDescent="0.25">
      <c r="B109" s="67"/>
      <c r="D109" s="60"/>
      <c r="E109" s="63"/>
      <c r="F109" s="54"/>
      <c r="G109" s="63"/>
      <c r="H109" s="63"/>
      <c r="I109" s="63"/>
      <c r="J109" s="29"/>
      <c r="K109" s="29"/>
      <c r="L109" s="54"/>
      <c r="N109" s="48"/>
      <c r="O109" s="47"/>
      <c r="P109" s="47"/>
      <c r="S109" s="47"/>
    </row>
    <row r="110" spans="2:19" s="29" customFormat="1" x14ac:dyDescent="0.25">
      <c r="B110" s="68"/>
      <c r="D110" s="60"/>
      <c r="E110" s="63"/>
      <c r="F110" s="54"/>
      <c r="G110" s="63"/>
      <c r="H110" s="63"/>
      <c r="I110" s="63"/>
    </row>
    <row r="111" spans="2:19" s="29" customFormat="1" ht="15" customHeight="1" x14ac:dyDescent="0.25">
      <c r="B111" s="68"/>
      <c r="D111" s="60"/>
      <c r="E111" s="63"/>
      <c r="F111" s="54"/>
      <c r="G111" s="63"/>
      <c r="H111" s="63"/>
      <c r="I111" s="63"/>
    </row>
    <row r="112" spans="2:19" ht="15.75" x14ac:dyDescent="0.25">
      <c r="B112" s="67"/>
      <c r="L112" s="54"/>
      <c r="N112" s="48"/>
      <c r="O112" s="47"/>
      <c r="P112" s="47"/>
      <c r="S112" s="47"/>
    </row>
    <row r="113" spans="2:19" ht="15.75" x14ac:dyDescent="0.25">
      <c r="B113" s="67"/>
      <c r="L113" s="54"/>
      <c r="N113" s="48"/>
      <c r="O113" s="47"/>
      <c r="P113" s="47"/>
      <c r="S113" s="47"/>
    </row>
    <row r="114" spans="2:19" s="29" customFormat="1" x14ac:dyDescent="0.25">
      <c r="B114" s="68"/>
      <c r="E114" s="47"/>
      <c r="F114" s="47"/>
      <c r="G114" s="47"/>
      <c r="H114" s="47"/>
      <c r="I114" s="47"/>
      <c r="J114" s="47"/>
      <c r="K114" s="47"/>
    </row>
    <row r="115" spans="2:19" s="29" customFormat="1" ht="15" customHeight="1" x14ac:dyDescent="0.25">
      <c r="B115" s="68"/>
      <c r="E115" s="47"/>
      <c r="F115" s="47"/>
      <c r="G115" s="47"/>
      <c r="H115" s="47"/>
      <c r="I115" s="47"/>
      <c r="J115" s="47"/>
      <c r="K115" s="47"/>
    </row>
    <row r="116" spans="2:19" ht="15.75" x14ac:dyDescent="0.25">
      <c r="B116" s="67"/>
      <c r="L116" s="54"/>
      <c r="N116" s="48"/>
      <c r="O116" s="47"/>
      <c r="P116" s="47"/>
      <c r="S116" s="47"/>
    </row>
    <row r="117" spans="2:19" ht="15.75" x14ac:dyDescent="0.25">
      <c r="B117" s="67"/>
      <c r="L117" s="54"/>
      <c r="N117" s="48"/>
      <c r="O117" s="47"/>
      <c r="P117" s="47"/>
      <c r="S117" s="47"/>
    </row>
    <row r="118" spans="2:19" s="29" customFormat="1" ht="15.75" x14ac:dyDescent="0.25">
      <c r="B118" s="67"/>
      <c r="E118" s="47"/>
      <c r="F118" s="47"/>
      <c r="G118" s="47"/>
      <c r="H118" s="47"/>
      <c r="I118" s="47"/>
      <c r="J118" s="47"/>
      <c r="K118" s="47"/>
    </row>
    <row r="119" spans="2:19" s="29" customFormat="1" ht="15" customHeight="1" x14ac:dyDescent="0.25">
      <c r="B119" s="67"/>
      <c r="E119" s="47"/>
      <c r="F119" s="47"/>
      <c r="G119" s="47"/>
      <c r="H119" s="47"/>
      <c r="I119" s="47"/>
      <c r="J119" s="47"/>
      <c r="K119" s="47"/>
    </row>
    <row r="120" spans="2:19" ht="15.75" x14ac:dyDescent="0.25">
      <c r="B120" s="67"/>
      <c r="L120" s="54"/>
      <c r="N120" s="48"/>
      <c r="O120" s="47"/>
      <c r="P120" s="47"/>
      <c r="S120" s="47"/>
    </row>
    <row r="121" spans="2:19" ht="15.75" x14ac:dyDescent="0.25">
      <c r="B121" s="67"/>
      <c r="L121" s="54"/>
      <c r="N121" s="48"/>
      <c r="O121" s="47"/>
      <c r="P121" s="47"/>
      <c r="S121" s="47"/>
    </row>
    <row r="122" spans="2:19" ht="15.75" x14ac:dyDescent="0.25">
      <c r="B122" s="67"/>
      <c r="L122" s="54"/>
      <c r="N122" s="48"/>
      <c r="O122" s="47"/>
      <c r="P122" s="47"/>
      <c r="S122" s="47"/>
    </row>
    <row r="123" spans="2:19" s="29" customFormat="1" ht="15" customHeight="1" x14ac:dyDescent="0.25">
      <c r="B123" s="68"/>
      <c r="E123" s="47"/>
      <c r="F123" s="47"/>
      <c r="G123" s="47"/>
      <c r="H123" s="47"/>
      <c r="I123" s="47"/>
      <c r="J123" s="47"/>
      <c r="K123" s="47"/>
    </row>
    <row r="124" spans="2:19" ht="15.75" x14ac:dyDescent="0.25">
      <c r="B124" s="67"/>
      <c r="N124" s="48"/>
      <c r="O124" s="47"/>
      <c r="P124" s="47"/>
      <c r="S124" s="47"/>
    </row>
    <row r="125" spans="2:19" ht="16.5" customHeight="1" x14ac:dyDescent="0.25">
      <c r="B125" s="67"/>
      <c r="N125" s="48"/>
      <c r="O125" s="47"/>
      <c r="P125" s="47"/>
      <c r="S125" s="47"/>
    </row>
    <row r="126" spans="2:19" s="29" customFormat="1" x14ac:dyDescent="0.25">
      <c r="B126" s="68"/>
      <c r="E126" s="47"/>
      <c r="F126" s="47"/>
      <c r="G126" s="47"/>
      <c r="H126" s="47"/>
      <c r="I126" s="47"/>
      <c r="J126" s="47"/>
      <c r="K126" s="47"/>
    </row>
    <row r="127" spans="2:19" s="29" customFormat="1" ht="15" customHeight="1" x14ac:dyDescent="0.25">
      <c r="B127" s="68"/>
      <c r="E127" s="47"/>
      <c r="F127" s="47"/>
      <c r="G127" s="47"/>
      <c r="H127" s="47"/>
      <c r="I127" s="47"/>
      <c r="J127" s="47"/>
      <c r="K127" s="47"/>
    </row>
    <row r="128" spans="2:19" ht="15.75" x14ac:dyDescent="0.25">
      <c r="B128" s="67"/>
      <c r="N128" s="48"/>
      <c r="O128" s="47"/>
      <c r="P128" s="47"/>
      <c r="S128" s="47"/>
    </row>
    <row r="129" spans="1:19" ht="15.75" x14ac:dyDescent="0.25">
      <c r="B129" s="67"/>
      <c r="N129" s="48"/>
      <c r="O129" s="47"/>
      <c r="P129" s="47"/>
      <c r="S129" s="47"/>
    </row>
    <row r="130" spans="1:19" s="29" customFormat="1" ht="15.75" x14ac:dyDescent="0.25">
      <c r="B130" s="67"/>
      <c r="E130" s="47"/>
      <c r="F130" s="47"/>
      <c r="G130" s="47"/>
      <c r="H130" s="47"/>
      <c r="I130" s="47"/>
      <c r="J130" s="47"/>
      <c r="K130" s="47"/>
    </row>
    <row r="131" spans="1:19" s="29" customFormat="1" ht="15" customHeight="1" x14ac:dyDescent="0.25">
      <c r="A131" s="32"/>
      <c r="B131" s="67"/>
      <c r="E131" s="47"/>
      <c r="F131" s="47"/>
      <c r="G131" s="47"/>
      <c r="H131" s="47"/>
      <c r="I131" s="47"/>
      <c r="J131" s="47"/>
      <c r="K131" s="47"/>
    </row>
    <row r="132" spans="1:19" ht="15.75" x14ac:dyDescent="0.25">
      <c r="B132" s="67"/>
      <c r="N132" s="48"/>
      <c r="O132" s="47"/>
      <c r="P132" s="47"/>
      <c r="S132" s="47"/>
    </row>
    <row r="133" spans="1:19" x14ac:dyDescent="0.25">
      <c r="A133" s="29"/>
      <c r="B133" s="68"/>
      <c r="N133" s="48"/>
      <c r="O133" s="47"/>
      <c r="P133" s="47"/>
      <c r="S133" s="47"/>
    </row>
    <row r="134" spans="1:19" ht="15.75" x14ac:dyDescent="0.25">
      <c r="B134" s="67"/>
      <c r="N134" s="48"/>
      <c r="O134" s="47"/>
      <c r="P134" s="47"/>
      <c r="S134" s="47"/>
    </row>
    <row r="135" spans="1:19" s="29" customFormat="1" x14ac:dyDescent="0.25">
      <c r="B135" s="68"/>
      <c r="E135" s="47"/>
      <c r="F135" s="47"/>
      <c r="G135" s="47"/>
      <c r="H135" s="47"/>
      <c r="I135" s="47"/>
      <c r="J135" s="47"/>
      <c r="K135" s="47"/>
    </row>
    <row r="136" spans="1:19" s="29" customFormat="1" ht="15" customHeight="1" x14ac:dyDescent="0.25">
      <c r="B136" s="68"/>
      <c r="E136" s="47"/>
      <c r="F136" s="47"/>
      <c r="G136" s="47"/>
      <c r="H136" s="47"/>
      <c r="I136" s="47"/>
      <c r="J136" s="47"/>
      <c r="K136" s="47"/>
    </row>
    <row r="137" spans="1:19" ht="15.75" x14ac:dyDescent="0.25">
      <c r="B137" s="67"/>
      <c r="N137" s="48"/>
      <c r="O137" s="47"/>
      <c r="P137" s="47"/>
      <c r="S137" s="47"/>
    </row>
    <row r="138" spans="1:19" ht="15.75" x14ac:dyDescent="0.25">
      <c r="B138" s="67"/>
      <c r="N138" s="48"/>
      <c r="O138" s="47"/>
      <c r="P138" s="47"/>
      <c r="S138" s="47"/>
    </row>
    <row r="139" spans="1:19" s="29" customFormat="1" x14ac:dyDescent="0.25">
      <c r="B139" s="68"/>
      <c r="E139" s="47"/>
      <c r="F139" s="47"/>
      <c r="G139" s="47"/>
      <c r="H139" s="47"/>
      <c r="I139" s="47"/>
      <c r="J139" s="47"/>
      <c r="K139" s="47"/>
    </row>
    <row r="140" spans="1:19" s="29" customFormat="1" ht="15" customHeight="1" x14ac:dyDescent="0.25">
      <c r="B140" s="68"/>
      <c r="E140" s="47"/>
      <c r="F140" s="47"/>
      <c r="G140" s="47"/>
      <c r="H140" s="47"/>
      <c r="I140" s="47"/>
      <c r="J140" s="47"/>
      <c r="K140" s="47"/>
    </row>
    <row r="141" spans="1:19" ht="15.75" x14ac:dyDescent="0.25">
      <c r="B141" s="67"/>
      <c r="N141" s="48"/>
      <c r="O141" s="47"/>
      <c r="P141" s="47"/>
      <c r="S141" s="47"/>
    </row>
    <row r="142" spans="1:19" ht="15.75" x14ac:dyDescent="0.25">
      <c r="B142" s="67"/>
      <c r="N142" s="48"/>
      <c r="O142" s="47"/>
      <c r="P142" s="47"/>
      <c r="S142" s="47"/>
    </row>
    <row r="143" spans="1:19" s="29" customFormat="1" ht="15.75" x14ac:dyDescent="0.25">
      <c r="B143" s="67"/>
      <c r="E143" s="47"/>
      <c r="F143" s="47"/>
      <c r="G143" s="47"/>
      <c r="H143" s="47"/>
      <c r="I143" s="47"/>
      <c r="J143" s="47"/>
      <c r="K143" s="47"/>
    </row>
    <row r="144" spans="1:19" s="29" customFormat="1" ht="15.75" x14ac:dyDescent="0.25">
      <c r="B144" s="67"/>
      <c r="E144" s="47"/>
      <c r="F144" s="47"/>
      <c r="G144" s="47"/>
      <c r="H144" s="47"/>
      <c r="I144" s="47"/>
      <c r="J144" s="47"/>
      <c r="K144" s="47"/>
    </row>
    <row r="145" spans="2:11" s="29" customFormat="1" ht="15.75" x14ac:dyDescent="0.25">
      <c r="B145" s="67"/>
      <c r="E145" s="47"/>
      <c r="F145" s="47"/>
      <c r="G145" s="47"/>
      <c r="H145" s="47"/>
      <c r="I145" s="47"/>
      <c r="J145" s="47"/>
      <c r="K145" s="47"/>
    </row>
    <row r="146" spans="2:11" s="29" customFormat="1" ht="15.75" x14ac:dyDescent="0.25">
      <c r="B146" s="67"/>
      <c r="E146" s="47"/>
      <c r="F146" s="47"/>
      <c r="G146" s="47"/>
      <c r="H146" s="47"/>
      <c r="I146" s="47"/>
      <c r="J146" s="47"/>
      <c r="K146" s="47"/>
    </row>
    <row r="147" spans="2:11" s="29" customFormat="1" ht="15.75" x14ac:dyDescent="0.25">
      <c r="B147" s="67"/>
      <c r="E147" s="47"/>
      <c r="F147" s="47"/>
      <c r="G147" s="47"/>
      <c r="H147" s="47"/>
      <c r="I147" s="47"/>
      <c r="J147" s="47"/>
      <c r="K147" s="47"/>
    </row>
    <row r="148" spans="2:11" s="29" customFormat="1" ht="15.75" x14ac:dyDescent="0.25">
      <c r="B148" s="67"/>
      <c r="E148" s="47"/>
      <c r="F148" s="47"/>
      <c r="G148" s="47"/>
      <c r="H148" s="47"/>
      <c r="I148" s="47"/>
      <c r="J148" s="47"/>
      <c r="K148" s="47"/>
    </row>
    <row r="149" spans="2:11" s="29" customFormat="1" ht="15.75" x14ac:dyDescent="0.25">
      <c r="B149" s="67"/>
      <c r="E149" s="47"/>
      <c r="F149" s="47"/>
      <c r="G149" s="47"/>
      <c r="H149" s="47"/>
      <c r="I149" s="47"/>
      <c r="J149" s="47"/>
      <c r="K149" s="47"/>
    </row>
    <row r="150" spans="2:11" s="29" customFormat="1" ht="15.75" x14ac:dyDescent="0.25">
      <c r="B150" s="67"/>
      <c r="E150" s="47"/>
      <c r="F150" s="47"/>
      <c r="G150" s="47"/>
      <c r="H150" s="47"/>
      <c r="I150" s="47"/>
      <c r="J150" s="47"/>
      <c r="K150" s="47"/>
    </row>
    <row r="151" spans="2:11" s="29" customFormat="1" ht="15.75" x14ac:dyDescent="0.25">
      <c r="B151" s="67"/>
      <c r="E151" s="47"/>
      <c r="F151" s="47"/>
      <c r="G151" s="47"/>
      <c r="H151" s="47"/>
      <c r="I151" s="47"/>
      <c r="J151" s="47"/>
      <c r="K151" s="47"/>
    </row>
    <row r="152" spans="2:11" s="29" customFormat="1" ht="15.75" x14ac:dyDescent="0.25">
      <c r="B152" s="67"/>
      <c r="E152" s="47"/>
      <c r="F152" s="47"/>
      <c r="G152" s="47"/>
      <c r="H152" s="47"/>
      <c r="I152" s="47"/>
      <c r="J152" s="47"/>
      <c r="K152" s="47"/>
    </row>
    <row r="153" spans="2:11" s="29" customFormat="1" ht="15.75" x14ac:dyDescent="0.25">
      <c r="B153" s="67"/>
      <c r="E153" s="47"/>
      <c r="F153" s="47"/>
      <c r="G153" s="47"/>
      <c r="H153" s="47"/>
      <c r="I153" s="47"/>
      <c r="J153" s="47"/>
      <c r="K153" s="47"/>
    </row>
    <row r="154" spans="2:11" s="29" customFormat="1" ht="15.75" x14ac:dyDescent="0.25">
      <c r="B154" s="67"/>
      <c r="E154" s="47"/>
      <c r="F154" s="47"/>
      <c r="G154" s="47"/>
      <c r="H154" s="47"/>
      <c r="I154" s="47"/>
      <c r="J154" s="47"/>
      <c r="K154" s="47"/>
    </row>
    <row r="155" spans="2:11" s="29" customFormat="1" ht="15.75" x14ac:dyDescent="0.25">
      <c r="B155" s="67"/>
      <c r="E155" s="47"/>
      <c r="F155" s="47"/>
      <c r="G155" s="47"/>
      <c r="H155" s="47"/>
      <c r="I155" s="47"/>
      <c r="J155" s="47"/>
      <c r="K155" s="47"/>
    </row>
    <row r="156" spans="2:11" s="29" customFormat="1" ht="15.75" x14ac:dyDescent="0.25">
      <c r="B156" s="67"/>
      <c r="E156" s="47"/>
      <c r="F156" s="47"/>
      <c r="G156" s="47"/>
      <c r="H156" s="47"/>
      <c r="I156" s="47"/>
      <c r="J156" s="47"/>
      <c r="K156" s="47"/>
    </row>
    <row r="157" spans="2:11" s="29" customFormat="1" ht="15.75" x14ac:dyDescent="0.25">
      <c r="B157" s="67"/>
      <c r="E157" s="47"/>
      <c r="F157" s="47"/>
      <c r="G157" s="47"/>
      <c r="H157" s="47"/>
      <c r="I157" s="47"/>
      <c r="J157" s="47"/>
      <c r="K157" s="47"/>
    </row>
    <row r="158" spans="2:11" s="29" customFormat="1" ht="15.75" x14ac:dyDescent="0.25">
      <c r="B158" s="67"/>
      <c r="E158" s="47"/>
      <c r="F158" s="47"/>
      <c r="G158" s="47"/>
      <c r="H158" s="47"/>
      <c r="I158" s="47"/>
      <c r="J158" s="47"/>
      <c r="K158" s="47"/>
    </row>
    <row r="159" spans="2:11" s="29" customFormat="1" ht="15.75" x14ac:dyDescent="0.25">
      <c r="B159" s="67"/>
      <c r="E159" s="47"/>
      <c r="F159" s="47"/>
      <c r="G159" s="47"/>
      <c r="H159" s="47"/>
      <c r="I159" s="47"/>
      <c r="J159" s="47"/>
      <c r="K159" s="47"/>
    </row>
    <row r="160" spans="2:11" s="29" customFormat="1" ht="15.75" x14ac:dyDescent="0.25">
      <c r="B160" s="67"/>
      <c r="E160" s="47"/>
      <c r="F160" s="47"/>
      <c r="G160" s="47"/>
      <c r="H160" s="47"/>
      <c r="I160" s="47"/>
      <c r="J160" s="47"/>
      <c r="K160" s="47"/>
    </row>
    <row r="161" spans="2:11" s="29" customFormat="1" ht="15.75" x14ac:dyDescent="0.25">
      <c r="B161" s="67"/>
      <c r="E161" s="47"/>
      <c r="F161" s="47"/>
      <c r="G161" s="47"/>
      <c r="H161" s="47"/>
      <c r="I161" s="47"/>
      <c r="J161" s="47"/>
      <c r="K161" s="47"/>
    </row>
    <row r="162" spans="2:11" s="29" customFormat="1" ht="15.75" x14ac:dyDescent="0.25">
      <c r="B162" s="67"/>
      <c r="E162" s="47"/>
      <c r="F162" s="47"/>
      <c r="G162" s="47"/>
      <c r="H162" s="47"/>
      <c r="I162" s="47"/>
      <c r="J162" s="47"/>
      <c r="K162" s="47"/>
    </row>
    <row r="163" spans="2:11" s="29" customFormat="1" ht="15.75" x14ac:dyDescent="0.25">
      <c r="B163" s="67"/>
      <c r="E163" s="47"/>
      <c r="F163" s="47"/>
      <c r="G163" s="47"/>
      <c r="H163" s="47"/>
      <c r="I163" s="47"/>
      <c r="J163" s="47"/>
      <c r="K163" s="47"/>
    </row>
    <row r="164" spans="2:11" s="29" customFormat="1" ht="15.75" x14ac:dyDescent="0.25">
      <c r="B164" s="67"/>
      <c r="E164" s="47"/>
      <c r="F164" s="47"/>
      <c r="G164" s="47"/>
      <c r="H164" s="47"/>
      <c r="I164" s="47"/>
      <c r="J164" s="47"/>
      <c r="K164" s="47"/>
    </row>
    <row r="165" spans="2:11" s="29" customFormat="1" ht="15.75" x14ac:dyDescent="0.25">
      <c r="B165" s="67"/>
      <c r="E165" s="47"/>
      <c r="F165" s="47"/>
      <c r="G165" s="47"/>
      <c r="H165" s="47"/>
      <c r="I165" s="47"/>
      <c r="J165" s="47"/>
      <c r="K165" s="47"/>
    </row>
    <row r="166" spans="2:11" s="29" customFormat="1" ht="15.75" x14ac:dyDescent="0.25">
      <c r="B166" s="67"/>
      <c r="E166" s="47"/>
      <c r="F166" s="47"/>
      <c r="G166" s="47"/>
      <c r="H166" s="47"/>
      <c r="I166" s="47"/>
      <c r="J166" s="47"/>
      <c r="K166" s="47"/>
    </row>
    <row r="167" spans="2:11" s="29" customFormat="1" ht="15.75" x14ac:dyDescent="0.25">
      <c r="B167" s="67"/>
      <c r="E167" s="47"/>
      <c r="F167" s="47"/>
      <c r="G167" s="47"/>
      <c r="H167" s="47"/>
      <c r="I167" s="47"/>
      <c r="J167" s="47"/>
      <c r="K167" s="47"/>
    </row>
    <row r="168" spans="2:11" s="29" customFormat="1" ht="15.75" x14ac:dyDescent="0.25">
      <c r="B168" s="67"/>
      <c r="E168" s="47"/>
      <c r="F168" s="47"/>
      <c r="G168" s="47"/>
      <c r="H168" s="47"/>
      <c r="I168" s="47"/>
      <c r="J168" s="47"/>
      <c r="K168" s="47"/>
    </row>
    <row r="169" spans="2:11" s="29" customFormat="1" ht="15.75" x14ac:dyDescent="0.25">
      <c r="B169" s="67"/>
      <c r="E169" s="47"/>
      <c r="F169" s="47"/>
      <c r="G169" s="47"/>
      <c r="H169" s="47"/>
      <c r="I169" s="47"/>
      <c r="J169" s="47"/>
      <c r="K169" s="47"/>
    </row>
    <row r="170" spans="2:11" s="29" customFormat="1" ht="15.75" x14ac:dyDescent="0.25">
      <c r="B170" s="67"/>
      <c r="E170" s="47"/>
      <c r="F170" s="47"/>
      <c r="G170" s="47"/>
      <c r="H170" s="47"/>
      <c r="I170" s="47"/>
      <c r="J170" s="47"/>
      <c r="K170" s="47"/>
    </row>
    <row r="171" spans="2:11" s="29" customFormat="1" ht="15.75" x14ac:dyDescent="0.25">
      <c r="B171" s="67"/>
      <c r="E171" s="47"/>
      <c r="F171" s="47"/>
      <c r="G171" s="47"/>
      <c r="H171" s="47"/>
      <c r="I171" s="47"/>
      <c r="J171" s="47"/>
      <c r="K171" s="47"/>
    </row>
    <row r="172" spans="2:11" s="29" customFormat="1" ht="15.75" x14ac:dyDescent="0.25">
      <c r="B172" s="67"/>
      <c r="E172" s="47"/>
      <c r="F172" s="47"/>
      <c r="G172" s="47"/>
      <c r="H172" s="47"/>
      <c r="I172" s="47"/>
      <c r="J172" s="47"/>
      <c r="K172" s="47"/>
    </row>
    <row r="173" spans="2:11" s="29" customFormat="1" ht="15.75" x14ac:dyDescent="0.25">
      <c r="B173" s="67"/>
      <c r="E173" s="47"/>
      <c r="F173" s="47"/>
      <c r="G173" s="47"/>
      <c r="H173" s="47"/>
      <c r="I173" s="47"/>
      <c r="J173" s="47"/>
      <c r="K173" s="47"/>
    </row>
    <row r="174" spans="2:11" s="29" customFormat="1" ht="15.75" x14ac:dyDescent="0.25">
      <c r="B174" s="67"/>
      <c r="E174" s="47"/>
      <c r="F174" s="47"/>
      <c r="G174" s="47"/>
      <c r="H174" s="47"/>
      <c r="I174" s="47"/>
      <c r="J174" s="47"/>
      <c r="K174" s="47"/>
    </row>
    <row r="175" spans="2:11" s="29" customFormat="1" ht="15.75" x14ac:dyDescent="0.25">
      <c r="B175" s="67"/>
      <c r="E175" s="47"/>
      <c r="F175" s="47"/>
      <c r="G175" s="47"/>
      <c r="H175" s="47"/>
      <c r="I175" s="47"/>
      <c r="J175" s="47"/>
      <c r="K175" s="47"/>
    </row>
    <row r="176" spans="2:11" s="29" customFormat="1" ht="15.75" x14ac:dyDescent="0.25">
      <c r="B176" s="67"/>
      <c r="E176" s="47"/>
      <c r="F176" s="47"/>
      <c r="G176" s="47"/>
      <c r="H176" s="47"/>
      <c r="I176" s="47"/>
      <c r="J176" s="47"/>
      <c r="K176" s="47"/>
    </row>
    <row r="177" spans="2:11" s="29" customFormat="1" ht="15.75" x14ac:dyDescent="0.25">
      <c r="B177" s="67"/>
      <c r="E177" s="47"/>
      <c r="F177" s="47"/>
      <c r="G177" s="47"/>
      <c r="H177" s="47"/>
      <c r="I177" s="47"/>
      <c r="J177" s="47"/>
      <c r="K177" s="47"/>
    </row>
    <row r="178" spans="2:11" s="29" customFormat="1" ht="15.75" x14ac:dyDescent="0.25">
      <c r="B178" s="67"/>
      <c r="E178" s="47"/>
      <c r="F178" s="47"/>
      <c r="G178" s="47"/>
      <c r="H178" s="47"/>
      <c r="I178" s="47"/>
      <c r="J178" s="47"/>
      <c r="K178" s="47"/>
    </row>
    <row r="179" spans="2:11" s="29" customFormat="1" ht="15.75" x14ac:dyDescent="0.25">
      <c r="B179" s="67"/>
      <c r="E179" s="47"/>
      <c r="F179" s="47"/>
      <c r="G179" s="47"/>
      <c r="H179" s="47"/>
      <c r="I179" s="47"/>
      <c r="J179" s="47"/>
      <c r="K179" s="47"/>
    </row>
    <row r="180" spans="2:11" s="29" customFormat="1" ht="15.75" x14ac:dyDescent="0.25">
      <c r="B180" s="67"/>
      <c r="E180" s="47"/>
      <c r="F180" s="47"/>
      <c r="G180" s="47"/>
      <c r="H180" s="47"/>
      <c r="I180" s="47"/>
      <c r="J180" s="47"/>
      <c r="K180" s="47"/>
    </row>
    <row r="181" spans="2:11" s="29" customFormat="1" ht="15.75" x14ac:dyDescent="0.25">
      <c r="B181" s="67"/>
      <c r="E181" s="47"/>
      <c r="F181" s="47"/>
      <c r="G181" s="47"/>
      <c r="H181" s="47"/>
      <c r="I181" s="47"/>
      <c r="J181" s="47"/>
      <c r="K181" s="47"/>
    </row>
    <row r="182" spans="2:11" s="29" customFormat="1" ht="15.75" x14ac:dyDescent="0.25">
      <c r="B182" s="67"/>
      <c r="E182" s="47"/>
      <c r="F182" s="47"/>
      <c r="G182" s="47"/>
      <c r="H182" s="47"/>
      <c r="I182" s="47"/>
      <c r="J182" s="47"/>
      <c r="K182" s="47"/>
    </row>
    <row r="183" spans="2:11" s="29" customFormat="1" ht="15.75" x14ac:dyDescent="0.25">
      <c r="B183" s="67"/>
      <c r="E183" s="47"/>
      <c r="F183" s="47"/>
      <c r="G183" s="47"/>
      <c r="H183" s="47"/>
      <c r="I183" s="47"/>
      <c r="J183" s="47"/>
      <c r="K183" s="47"/>
    </row>
    <row r="184" spans="2:11" s="29" customFormat="1" ht="15.75" x14ac:dyDescent="0.25">
      <c r="B184" s="67"/>
      <c r="E184" s="47"/>
      <c r="F184" s="47"/>
      <c r="G184" s="47"/>
      <c r="H184" s="47"/>
      <c r="I184" s="47"/>
      <c r="J184" s="47"/>
      <c r="K184" s="47"/>
    </row>
    <row r="185" spans="2:11" s="29" customFormat="1" ht="15.75" x14ac:dyDescent="0.25">
      <c r="B185" s="67"/>
      <c r="E185" s="47"/>
      <c r="F185" s="47"/>
      <c r="G185" s="47"/>
      <c r="H185" s="47"/>
      <c r="I185" s="47"/>
      <c r="J185" s="47"/>
      <c r="K185" s="47"/>
    </row>
    <row r="186" spans="2:11" s="29" customFormat="1" ht="15.75" x14ac:dyDescent="0.25">
      <c r="B186" s="67"/>
      <c r="E186" s="47"/>
      <c r="F186" s="47"/>
      <c r="G186" s="47"/>
      <c r="H186" s="47"/>
      <c r="I186" s="47"/>
      <c r="J186" s="47"/>
      <c r="K186" s="47"/>
    </row>
    <row r="187" spans="2:11" s="29" customFormat="1" ht="15.75" x14ac:dyDescent="0.25">
      <c r="B187" s="67"/>
      <c r="E187" s="47"/>
      <c r="F187" s="47"/>
      <c r="G187" s="47"/>
      <c r="H187" s="47"/>
      <c r="I187" s="47"/>
      <c r="J187" s="47"/>
      <c r="K187" s="47"/>
    </row>
    <row r="188" spans="2:11" s="29" customFormat="1" ht="15.75" x14ac:dyDescent="0.25">
      <c r="B188" s="67"/>
      <c r="E188" s="47"/>
      <c r="F188" s="47"/>
      <c r="G188" s="47"/>
      <c r="H188" s="47"/>
      <c r="I188" s="47"/>
      <c r="J188" s="47"/>
      <c r="K188" s="47"/>
    </row>
    <row r="189" spans="2:11" s="29" customFormat="1" ht="15.75" x14ac:dyDescent="0.25">
      <c r="B189" s="67"/>
      <c r="E189" s="47"/>
      <c r="F189" s="47"/>
      <c r="G189" s="47"/>
      <c r="H189" s="47"/>
      <c r="I189" s="47"/>
      <c r="J189" s="47"/>
      <c r="K189" s="47"/>
    </row>
    <row r="190" spans="2:11" s="29" customFormat="1" ht="15.75" x14ac:dyDescent="0.25">
      <c r="B190" s="67"/>
      <c r="E190" s="47"/>
      <c r="F190" s="47"/>
      <c r="G190" s="47"/>
      <c r="H190" s="47"/>
      <c r="I190" s="47"/>
      <c r="J190" s="47"/>
      <c r="K190" s="47"/>
    </row>
    <row r="191" spans="2:11" s="29" customFormat="1" ht="15.75" x14ac:dyDescent="0.25">
      <c r="B191" s="67"/>
      <c r="E191" s="47"/>
      <c r="F191" s="47"/>
      <c r="G191" s="47"/>
      <c r="H191" s="47"/>
      <c r="I191" s="47"/>
      <c r="J191" s="47"/>
      <c r="K191" s="47"/>
    </row>
    <row r="192" spans="2:11" s="29" customFormat="1" ht="15.75" x14ac:dyDescent="0.25">
      <c r="B192" s="67"/>
      <c r="E192" s="47"/>
      <c r="F192" s="47"/>
      <c r="G192" s="47"/>
      <c r="H192" s="47"/>
      <c r="I192" s="47"/>
      <c r="J192" s="47"/>
      <c r="K192" s="47"/>
    </row>
    <row r="193" spans="2:11" s="29" customFormat="1" ht="15.75" x14ac:dyDescent="0.25">
      <c r="B193" s="67"/>
      <c r="E193" s="47"/>
      <c r="F193" s="47"/>
      <c r="G193" s="47"/>
      <c r="H193" s="47"/>
      <c r="I193" s="47"/>
      <c r="J193" s="47"/>
      <c r="K193" s="47"/>
    </row>
    <row r="194" spans="2:11" s="29" customFormat="1" ht="15.75" x14ac:dyDescent="0.25">
      <c r="B194" s="67"/>
      <c r="E194" s="47"/>
      <c r="F194" s="47"/>
      <c r="G194" s="47"/>
      <c r="H194" s="47"/>
      <c r="I194" s="47"/>
      <c r="J194" s="47"/>
      <c r="K194" s="47"/>
    </row>
    <row r="195" spans="2:11" s="29" customFormat="1" ht="15.75" x14ac:dyDescent="0.25">
      <c r="B195" s="67"/>
      <c r="E195" s="47"/>
      <c r="F195" s="47"/>
      <c r="G195" s="47"/>
      <c r="H195" s="47"/>
      <c r="I195" s="47"/>
      <c r="J195" s="47"/>
      <c r="K195" s="47"/>
    </row>
    <row r="196" spans="2:11" s="29" customFormat="1" ht="15.75" x14ac:dyDescent="0.25">
      <c r="B196" s="67"/>
      <c r="E196" s="47"/>
      <c r="F196" s="47"/>
      <c r="G196" s="47"/>
      <c r="H196" s="47"/>
      <c r="I196" s="47"/>
      <c r="J196" s="47"/>
      <c r="K196" s="47"/>
    </row>
    <row r="197" spans="2:11" s="29" customFormat="1" ht="15.75" x14ac:dyDescent="0.25">
      <c r="B197" s="67"/>
      <c r="E197" s="47"/>
      <c r="F197" s="47"/>
      <c r="G197" s="47"/>
      <c r="H197" s="47"/>
      <c r="I197" s="47"/>
      <c r="J197" s="47"/>
      <c r="K197" s="47"/>
    </row>
    <row r="198" spans="2:11" s="29" customFormat="1" ht="15.75" x14ac:dyDescent="0.25">
      <c r="B198" s="67"/>
      <c r="E198" s="47"/>
      <c r="F198" s="47"/>
      <c r="G198" s="47"/>
      <c r="H198" s="47"/>
      <c r="I198" s="47"/>
      <c r="J198" s="47"/>
      <c r="K198" s="47"/>
    </row>
    <row r="199" spans="2:11" s="29" customFormat="1" ht="15.75" x14ac:dyDescent="0.25">
      <c r="B199" s="67"/>
      <c r="E199" s="47"/>
      <c r="F199" s="47"/>
      <c r="G199" s="47"/>
      <c r="H199" s="47"/>
      <c r="I199" s="47"/>
      <c r="J199" s="47"/>
      <c r="K199" s="47"/>
    </row>
    <row r="200" spans="2:11" s="29" customFormat="1" ht="15.75" x14ac:dyDescent="0.25">
      <c r="B200" s="67"/>
      <c r="E200" s="47"/>
      <c r="F200" s="47"/>
      <c r="G200" s="47"/>
      <c r="H200" s="47"/>
      <c r="I200" s="47"/>
      <c r="J200" s="47"/>
      <c r="K200" s="47"/>
    </row>
    <row r="201" spans="2:11" s="29" customFormat="1" ht="15.75" x14ac:dyDescent="0.25">
      <c r="B201" s="67"/>
      <c r="E201" s="47"/>
      <c r="F201" s="47"/>
      <c r="G201" s="47"/>
      <c r="H201" s="47"/>
      <c r="I201" s="47"/>
      <c r="J201" s="47"/>
      <c r="K201" s="47"/>
    </row>
    <row r="202" spans="2:11" s="29" customFormat="1" ht="15.75" x14ac:dyDescent="0.25">
      <c r="B202" s="67"/>
      <c r="E202" s="47"/>
      <c r="F202" s="47"/>
      <c r="G202" s="47"/>
      <c r="H202" s="47"/>
      <c r="I202" s="47"/>
      <c r="J202" s="47"/>
      <c r="K202" s="47"/>
    </row>
    <row r="203" spans="2:11" s="29" customFormat="1" ht="15.75" x14ac:dyDescent="0.25">
      <c r="B203" s="67"/>
      <c r="E203" s="47"/>
      <c r="F203" s="47"/>
      <c r="G203" s="47"/>
      <c r="H203" s="47"/>
      <c r="I203" s="47"/>
      <c r="J203" s="47"/>
      <c r="K203" s="47"/>
    </row>
    <row r="204" spans="2:11" s="29" customFormat="1" ht="15.75" x14ac:dyDescent="0.25">
      <c r="B204" s="67"/>
      <c r="E204" s="47"/>
      <c r="F204" s="47"/>
      <c r="G204" s="47"/>
      <c r="H204" s="47"/>
      <c r="I204" s="47"/>
      <c r="J204" s="47"/>
      <c r="K204" s="47"/>
    </row>
    <row r="205" spans="2:11" s="29" customFormat="1" ht="15.75" x14ac:dyDescent="0.25">
      <c r="B205" s="67"/>
      <c r="E205" s="47"/>
      <c r="F205" s="47"/>
      <c r="G205" s="47"/>
      <c r="H205" s="47"/>
      <c r="I205" s="47"/>
      <c r="J205" s="47"/>
      <c r="K205" s="47"/>
    </row>
    <row r="206" spans="2:11" s="29" customFormat="1" ht="15.75" x14ac:dyDescent="0.25">
      <c r="B206" s="67"/>
      <c r="E206" s="47"/>
      <c r="F206" s="47"/>
      <c r="G206" s="47"/>
      <c r="H206" s="47"/>
      <c r="I206" s="47"/>
      <c r="J206" s="47"/>
      <c r="K206" s="47"/>
    </row>
    <row r="207" spans="2:11" s="29" customFormat="1" ht="15.75" x14ac:dyDescent="0.25">
      <c r="B207" s="67"/>
      <c r="E207" s="47"/>
      <c r="F207" s="47"/>
      <c r="G207" s="47"/>
      <c r="H207" s="47"/>
      <c r="I207" s="47"/>
      <c r="J207" s="47"/>
      <c r="K207" s="47"/>
    </row>
    <row r="208" spans="2:11" s="29" customFormat="1" ht="15.75" x14ac:dyDescent="0.25">
      <c r="B208" s="67"/>
      <c r="E208" s="47"/>
      <c r="F208" s="47"/>
      <c r="G208" s="47"/>
      <c r="H208" s="47"/>
      <c r="I208" s="47"/>
      <c r="J208" s="47"/>
      <c r="K208" s="47"/>
    </row>
    <row r="209" spans="2:11" s="29" customFormat="1" ht="15.75" x14ac:dyDescent="0.25">
      <c r="B209" s="67"/>
      <c r="E209" s="47"/>
      <c r="F209" s="47"/>
      <c r="G209" s="47"/>
      <c r="H209" s="47"/>
      <c r="I209" s="47"/>
      <c r="J209" s="47"/>
      <c r="K209" s="47"/>
    </row>
    <row r="210" spans="2:11" s="29" customFormat="1" ht="15.75" x14ac:dyDescent="0.25">
      <c r="B210" s="67"/>
      <c r="E210" s="47"/>
      <c r="F210" s="47"/>
      <c r="G210" s="47"/>
      <c r="H210" s="47"/>
      <c r="I210" s="47"/>
      <c r="J210" s="47"/>
      <c r="K210" s="47"/>
    </row>
    <row r="211" spans="2:11" s="29" customFormat="1" ht="15.75" x14ac:dyDescent="0.25">
      <c r="B211" s="67"/>
      <c r="E211" s="47"/>
      <c r="F211" s="47"/>
      <c r="G211" s="47"/>
      <c r="H211" s="47"/>
      <c r="I211" s="47"/>
      <c r="J211" s="47"/>
      <c r="K211" s="47"/>
    </row>
    <row r="212" spans="2:11" s="29" customFormat="1" ht="15.75" x14ac:dyDescent="0.25">
      <c r="B212" s="67"/>
      <c r="E212" s="47"/>
      <c r="F212" s="47"/>
      <c r="G212" s="47"/>
      <c r="H212" s="47"/>
      <c r="I212" s="47"/>
      <c r="J212" s="47"/>
      <c r="K212" s="47"/>
    </row>
    <row r="213" spans="2:11" s="29" customFormat="1" ht="15.75" x14ac:dyDescent="0.25">
      <c r="B213" s="67"/>
      <c r="E213" s="47"/>
      <c r="F213" s="47"/>
      <c r="G213" s="47"/>
      <c r="H213" s="47"/>
      <c r="I213" s="47"/>
      <c r="J213" s="47"/>
      <c r="K213" s="47"/>
    </row>
    <row r="214" spans="2:11" s="29" customFormat="1" ht="15.75" x14ac:dyDescent="0.25">
      <c r="B214" s="67"/>
      <c r="E214" s="47"/>
      <c r="F214" s="47"/>
      <c r="G214" s="47"/>
      <c r="H214" s="47"/>
      <c r="I214" s="47"/>
      <c r="J214" s="47"/>
      <c r="K214" s="47"/>
    </row>
    <row r="215" spans="2:11" s="29" customFormat="1" ht="15.75" x14ac:dyDescent="0.25">
      <c r="B215" s="67"/>
      <c r="E215" s="47"/>
      <c r="F215" s="47"/>
      <c r="G215" s="47"/>
      <c r="H215" s="47"/>
      <c r="I215" s="47"/>
      <c r="J215" s="47"/>
      <c r="K215" s="47"/>
    </row>
    <row r="216" spans="2:11" s="29" customFormat="1" ht="15.75" x14ac:dyDescent="0.25">
      <c r="B216" s="67"/>
      <c r="E216" s="47"/>
      <c r="F216" s="47"/>
      <c r="G216" s="47"/>
      <c r="H216" s="47"/>
      <c r="I216" s="47"/>
      <c r="J216" s="47"/>
      <c r="K216" s="47"/>
    </row>
    <row r="217" spans="2:11" s="29" customFormat="1" ht="15.75" x14ac:dyDescent="0.25">
      <c r="B217" s="67"/>
      <c r="E217" s="47"/>
      <c r="F217" s="47"/>
      <c r="G217" s="47"/>
      <c r="H217" s="47"/>
      <c r="I217" s="47"/>
      <c r="J217" s="47"/>
      <c r="K217" s="47"/>
    </row>
    <row r="218" spans="2:11" s="29" customFormat="1" ht="15.75" x14ac:dyDescent="0.25">
      <c r="B218" s="67"/>
      <c r="E218" s="47"/>
      <c r="F218" s="47"/>
      <c r="G218" s="47"/>
      <c r="H218" s="47"/>
      <c r="I218" s="47"/>
      <c r="J218" s="47"/>
      <c r="K218" s="47"/>
    </row>
    <row r="219" spans="2:11" s="29" customFormat="1" ht="15.75" x14ac:dyDescent="0.25">
      <c r="B219" s="67"/>
      <c r="E219" s="47"/>
      <c r="F219" s="47"/>
      <c r="G219" s="47"/>
      <c r="H219" s="47"/>
      <c r="I219" s="47"/>
      <c r="J219" s="47"/>
      <c r="K219" s="47"/>
    </row>
    <row r="220" spans="2:11" s="29" customFormat="1" ht="15.75" x14ac:dyDescent="0.25">
      <c r="B220" s="67"/>
      <c r="E220" s="47"/>
      <c r="F220" s="47"/>
      <c r="G220" s="47"/>
      <c r="H220" s="47"/>
      <c r="I220" s="47"/>
      <c r="J220" s="47"/>
      <c r="K220" s="47"/>
    </row>
  </sheetData>
  <mergeCells count="9">
    <mergeCell ref="D28:H29"/>
    <mergeCell ref="D34:D35"/>
    <mergeCell ref="D41:G41"/>
    <mergeCell ref="D42:H43"/>
    <mergeCell ref="D9:G9"/>
    <mergeCell ref="D10:H11"/>
    <mergeCell ref="D16:G16"/>
    <mergeCell ref="D17:H18"/>
    <mergeCell ref="D27:G27"/>
  </mergeCells>
  <dataValidations count="1">
    <dataValidation type="list" allowBlank="1" showInputMessage="1" showErrorMessage="1" sqref="E39:G39">
      <formula1>$HR$2:$HS$2</formula1>
    </dataValidation>
  </dataValidations>
  <pageMargins left="0.75" right="0.75" top="1" bottom="1" header="0.5" footer="0.5"/>
  <pageSetup paperSize="9" scale="8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Einleitung &amp; Vorgehensweise</vt:lpstr>
      <vt:lpstr>Übung 1</vt:lpstr>
      <vt:lpstr>Lösung 1</vt:lpstr>
      <vt:lpstr>Übung 2</vt:lpstr>
      <vt:lpstr>Lösung 2</vt:lpstr>
      <vt:lpstr>Übung 3</vt:lpstr>
      <vt:lpstr>Lösung 3</vt:lpstr>
      <vt:lpstr>Notizen</vt:lpstr>
      <vt:lpstr>'Lösung 1'!Print_Area</vt:lpstr>
      <vt:lpstr>'Lösung 2'!Print_Area</vt:lpstr>
      <vt:lpstr>'Lösung 3'!Print_Area</vt:lpstr>
      <vt:lpstr>'Übung 1'!Print_Area</vt:lpstr>
      <vt:lpstr>'Übung 2'!Print_Area</vt:lpstr>
      <vt:lpstr>'Übung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Dejan Pendic</dc:creator>
  <cp:lastModifiedBy>Jovana Sipka (jsipka)</cp:lastModifiedBy>
  <dcterms:created xsi:type="dcterms:W3CDTF">2020-03-10T15:56:59Z</dcterms:created>
  <dcterms:modified xsi:type="dcterms:W3CDTF">2020-03-23T07:14:29Z</dcterms:modified>
</cp:coreProperties>
</file>