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urice\Desktop\Adv Struki\M1\"/>
    </mc:Choice>
  </mc:AlternateContent>
  <xr:revisionPtr revIDLastSave="0" documentId="13_ncr:1_{E4DCC7EF-B505-4EF2-847B-72494D245DBE}" xr6:coauthVersionLast="47" xr6:coauthVersionMax="47" xr10:uidLastSave="{00000000-0000-0000-0000-000000000000}"/>
  <bookViews>
    <workbookView xWindow="-110" yWindow="-110" windowWidth="25820" windowHeight="14020" tabRatio="813" xr2:uid="{00000000-000D-0000-FFFF-FFFF00000000}"/>
  </bookViews>
  <sheets>
    <sheet name="Einleitung &amp; Vorgehensweise" sheetId="1" r:id="rId1"/>
    <sheet name="Übung 1" sheetId="3" r:id="rId2"/>
    <sheet name="Lösung Übung 1" sheetId="5" r:id="rId3"/>
    <sheet name="Übung 2" sheetId="6" r:id="rId4"/>
    <sheet name="Lösung Übung 2" sheetId="8" r:id="rId5"/>
    <sheet name="Übung 3" sheetId="9" r:id="rId6"/>
    <sheet name="Lösung Übung 3" sheetId="10" r:id="rId7"/>
    <sheet name="Notizblatt" sheetId="4" r:id="rId8"/>
  </sheets>
  <definedNames>
    <definedName name="_xlnm.Print_Area" localSheetId="0">'Einleitung &amp; Vorgehensweise'!$B$4:$K$20</definedName>
    <definedName name="_xlnm.Print_Area" localSheetId="2">'Lösung Übung 1'!$B$2:$R$62</definedName>
    <definedName name="_xlnm.Print_Area" localSheetId="4">'Lösung Übung 2'!$B$6:$R$76</definedName>
    <definedName name="_xlnm.Print_Area" localSheetId="6">'Lösung Übung 3'!$B$2:$R$46</definedName>
    <definedName name="_xlnm.Print_Area" localSheetId="1">'Übung 1'!$B$2:$R$62</definedName>
    <definedName name="_xlnm.Print_Area" localSheetId="3">'Übung 2'!$B$2:$R$74</definedName>
    <definedName name="_xlnm.Print_Area" localSheetId="5">'Übung 3'!$B$2:$R$46</definedName>
    <definedName name="solver_adj" localSheetId="6" hidden="1">'Lösung Übung 3'!$H$34</definedName>
    <definedName name="solver_adj" localSheetId="5" hidden="1">'Übung 3'!$H$34</definedName>
    <definedName name="solver_cvg" localSheetId="6" hidden="1">0.0001</definedName>
    <definedName name="solver_cvg" localSheetId="5" hidden="1">0.0001</definedName>
    <definedName name="solver_drv" localSheetId="6" hidden="1">1</definedName>
    <definedName name="solver_drv" localSheetId="5" hidden="1">1</definedName>
    <definedName name="solver_est" localSheetId="6" hidden="1">1</definedName>
    <definedName name="solver_est" localSheetId="5" hidden="1">1</definedName>
    <definedName name="solver_itr" localSheetId="6" hidden="1">100</definedName>
    <definedName name="solver_itr" localSheetId="5" hidden="1">100</definedName>
    <definedName name="solver_lin" localSheetId="6" hidden="1">2</definedName>
    <definedName name="solver_lin" localSheetId="5" hidden="1">2</definedName>
    <definedName name="solver_neg" localSheetId="6" hidden="1">2</definedName>
    <definedName name="solver_neg" localSheetId="5" hidden="1">2</definedName>
    <definedName name="solver_num" localSheetId="6" hidden="1">0</definedName>
    <definedName name="solver_num" localSheetId="5" hidden="1">0</definedName>
    <definedName name="solver_nwt" localSheetId="6" hidden="1">1</definedName>
    <definedName name="solver_nwt" localSheetId="5" hidden="1">1</definedName>
    <definedName name="solver_opt" localSheetId="6" hidden="1">'Lösung Übung 3'!$H$45</definedName>
    <definedName name="solver_opt" localSheetId="5" hidden="1">'Übung 3'!$H$45</definedName>
    <definedName name="solver_pre" localSheetId="6" hidden="1">0.000001</definedName>
    <definedName name="solver_pre" localSheetId="5" hidden="1">0.000001</definedName>
    <definedName name="solver_scl" localSheetId="6" hidden="1">2</definedName>
    <definedName name="solver_scl" localSheetId="5" hidden="1">2</definedName>
    <definedName name="solver_sho" localSheetId="6" hidden="1">2</definedName>
    <definedName name="solver_sho" localSheetId="5" hidden="1">2</definedName>
    <definedName name="solver_tim" localSheetId="6" hidden="1">100</definedName>
    <definedName name="solver_tim" localSheetId="5" hidden="1">100</definedName>
    <definedName name="solver_tol" localSheetId="6" hidden="1">0.05</definedName>
    <definedName name="solver_tol" localSheetId="5" hidden="1">0.05</definedName>
    <definedName name="solver_typ" localSheetId="6" hidden="1">3</definedName>
    <definedName name="solver_typ" localSheetId="5" hidden="1">3</definedName>
    <definedName name="solver_val" localSheetId="6" hidden="1">4</definedName>
    <definedName name="solver_val" localSheetId="5" hidden="1">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" i="9" l="1"/>
  <c r="H33" i="10"/>
  <c r="H38" i="10"/>
  <c r="H40" i="10"/>
  <c r="H63" i="8"/>
  <c r="H60" i="8"/>
  <c r="H68" i="8"/>
  <c r="H34" i="8"/>
  <c r="H31" i="8"/>
  <c r="H39" i="8"/>
  <c r="H49" i="5"/>
  <c r="H54" i="5"/>
  <c r="H26" i="5"/>
  <c r="H31" i="5"/>
  <c r="J61" i="6"/>
  <c r="J34" i="6"/>
  <c r="J49" i="3"/>
  <c r="J26" i="3"/>
  <c r="J23" i="3"/>
  <c r="J24" i="3"/>
  <c r="J25" i="3"/>
  <c r="J27" i="3"/>
  <c r="J31" i="3"/>
  <c r="J32" i="3"/>
  <c r="J33" i="3"/>
  <c r="J34" i="3"/>
  <c r="J38" i="3"/>
  <c r="J46" i="3"/>
  <c r="J47" i="3"/>
  <c r="J48" i="3"/>
  <c r="J50" i="3"/>
  <c r="J54" i="3"/>
  <c r="J55" i="3"/>
  <c r="J56" i="3"/>
  <c r="J57" i="3"/>
  <c r="J61" i="3"/>
  <c r="H32" i="5"/>
  <c r="H34" i="5"/>
  <c r="H33" i="5"/>
  <c r="H38" i="5"/>
  <c r="H55" i="5"/>
  <c r="H57" i="5"/>
  <c r="H56" i="5"/>
  <c r="H61" i="5"/>
  <c r="J30" i="6"/>
  <c r="J31" i="6"/>
  <c r="J32" i="6"/>
  <c r="J33" i="6"/>
  <c r="J35" i="6"/>
  <c r="J39" i="6"/>
  <c r="J40" i="6"/>
  <c r="J41" i="6"/>
  <c r="J42" i="6"/>
  <c r="J46" i="6"/>
  <c r="J57" i="6"/>
  <c r="J58" i="6"/>
  <c r="J59" i="6"/>
  <c r="J60" i="6"/>
  <c r="J62" i="6"/>
  <c r="J66" i="6"/>
  <c r="J67" i="6"/>
  <c r="J68" i="6"/>
  <c r="J69" i="6"/>
  <c r="J73" i="6"/>
  <c r="H39" i="10"/>
  <c r="H41" i="10"/>
  <c r="H69" i="8"/>
  <c r="H71" i="8"/>
  <c r="H70" i="8"/>
  <c r="H75" i="8"/>
  <c r="H41" i="8"/>
  <c r="H40" i="8"/>
  <c r="H42" i="8"/>
  <c r="H46" i="8"/>
  <c r="H45" i="10"/>
</calcChain>
</file>

<file path=xl/sharedStrings.xml><?xml version="1.0" encoding="utf-8"?>
<sst xmlns="http://schemas.openxmlformats.org/spreadsheetml/2006/main" count="237" uniqueCount="60">
  <si>
    <r>
      <t xml:space="preserve">Berechnen Sie den Wert der europäischen Call resp. Put Option anhand der </t>
    </r>
    <r>
      <rPr>
        <b/>
        <sz val="11"/>
        <rFont val="Arial"/>
        <family val="2"/>
      </rPr>
      <t>Black-Scholes-Formel</t>
    </r>
    <r>
      <rPr>
        <sz val="11"/>
        <rFont val="Arial"/>
        <family val="2"/>
      </rPr>
      <t xml:space="preserve"> in 2 verschiedenen Szenarien (mit und ohne Dividendenzahlung). Bestimmen Sie danach die implizite Volatilität der Renditen der X-Aktie.</t>
    </r>
  </si>
  <si>
    <t>Aufgabe 3</t>
  </si>
  <si>
    <t xml:space="preserve">Call (c) = CHF 4.00 </t>
  </si>
  <si>
    <t>Zielwert = 4.00</t>
  </si>
  <si>
    <t>Gegeben sind der heutige Aktienkurs, der risikofreie Zinssatz, die Volatilität der Aktienrenditen, die Ausübungspreise und die Laufzeiten der Optionen (sowie die Dividendenzahlung in Aufgabe 2 und der Marktpreis der Call Option in Aufgabe 3).</t>
  </si>
  <si>
    <t>Gegeben seien die gleichen Ausgangsdaten wie in Übung 1 (ohne historische Volatilität der Aktienrenditen):</t>
  </si>
  <si>
    <t>Aufgabe 2 a)</t>
  </si>
  <si>
    <t>Aufgabe 2 b)</t>
  </si>
  <si>
    <t>Ausgangslage</t>
  </si>
  <si>
    <r>
      <t>D</t>
    </r>
    <r>
      <rPr>
        <vertAlign val="subscript"/>
        <sz val="11"/>
        <rFont val="Arial"/>
        <family val="2"/>
      </rPr>
      <t>0</t>
    </r>
  </si>
  <si>
    <t>auf heute diskontierte Dividendenzahlung</t>
  </si>
  <si>
    <t>Verteilungsfunktion der Standardnormalverteilung</t>
  </si>
  <si>
    <r>
      <t>d</t>
    </r>
    <r>
      <rPr>
        <vertAlign val="subscript"/>
        <sz val="11"/>
        <rFont val="Arial"/>
        <family val="2"/>
      </rPr>
      <t>1</t>
    </r>
  </si>
  <si>
    <r>
      <t>d</t>
    </r>
    <r>
      <rPr>
        <vertAlign val="subscript"/>
        <sz val="11"/>
        <rFont val="Arial"/>
        <family val="2"/>
      </rPr>
      <t>2</t>
    </r>
  </si>
  <si>
    <r>
      <t>N(d</t>
    </r>
    <r>
      <rPr>
        <vertAlign val="subscript"/>
        <sz val="11"/>
        <rFont val="Arial"/>
        <family val="2"/>
      </rPr>
      <t>1</t>
    </r>
    <r>
      <rPr>
        <sz val="11"/>
        <rFont val="Arial"/>
        <family val="2"/>
      </rPr>
      <t>)</t>
    </r>
  </si>
  <si>
    <r>
      <t>N(d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)</t>
    </r>
  </si>
  <si>
    <r>
      <t>N(-d</t>
    </r>
    <r>
      <rPr>
        <vertAlign val="subscript"/>
        <sz val="11"/>
        <rFont val="Arial"/>
        <family val="2"/>
      </rPr>
      <t>1</t>
    </r>
    <r>
      <rPr>
        <sz val="11"/>
        <rFont val="Arial"/>
        <family val="2"/>
      </rPr>
      <t>)</t>
    </r>
  </si>
  <si>
    <r>
      <t>N(-d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)</t>
    </r>
  </si>
  <si>
    <r>
      <t>-d</t>
    </r>
    <r>
      <rPr>
        <vertAlign val="subscript"/>
        <sz val="11"/>
        <rFont val="Arial"/>
        <family val="2"/>
      </rPr>
      <t>2</t>
    </r>
  </si>
  <si>
    <r>
      <t>-d</t>
    </r>
    <r>
      <rPr>
        <vertAlign val="subscript"/>
        <sz val="11"/>
        <rFont val="Arial"/>
        <family val="2"/>
      </rPr>
      <t>1</t>
    </r>
  </si>
  <si>
    <t>Black-Scholes-Modell</t>
  </si>
  <si>
    <t>K</t>
  </si>
  <si>
    <t>T</t>
  </si>
  <si>
    <t>r</t>
  </si>
  <si>
    <t>Inputparameter</t>
  </si>
  <si>
    <t>σ</t>
  </si>
  <si>
    <t>Berechnete Parameter</t>
  </si>
  <si>
    <t>Wert europäische Option</t>
  </si>
  <si>
    <t xml:space="preserve">Call (c) </t>
  </si>
  <si>
    <t>Put (p)</t>
  </si>
  <si>
    <r>
      <t>S</t>
    </r>
    <r>
      <rPr>
        <vertAlign val="subscript"/>
        <sz val="11"/>
        <rFont val="Arial"/>
        <family val="2"/>
      </rPr>
      <t>0</t>
    </r>
  </si>
  <si>
    <t>Einleitung:</t>
  </si>
  <si>
    <t>Gegeben:</t>
  </si>
  <si>
    <t>Hinweis:</t>
  </si>
  <si>
    <t>Aufgabe:</t>
  </si>
  <si>
    <t>Arbeitsbereich</t>
  </si>
  <si>
    <t>Aufgabe 1 a)</t>
  </si>
  <si>
    <t>Aufgabe 1 b)</t>
  </si>
  <si>
    <r>
      <t>Bitte beachten Sie, dass diese Übung aus insgesamt</t>
    </r>
    <r>
      <rPr>
        <b/>
        <sz val="11"/>
        <rFont val="Arial"/>
        <family val="2"/>
      </rPr>
      <t xml:space="preserve"> 7 Blättern</t>
    </r>
    <r>
      <rPr>
        <sz val="11"/>
        <rFont val="Arial"/>
        <family val="2"/>
      </rPr>
      <t xml:space="preserve"> besteht, welche Sie durch Anklicken im Register (unten an der Seite) einzeln öffnen können. Die Lösung können Sie im Übungsblatt jeweils in die </t>
    </r>
    <r>
      <rPr>
        <b/>
        <sz val="11"/>
        <rFont val="Arial"/>
        <family val="2"/>
      </rPr>
      <t>gelben Zellen</t>
    </r>
    <r>
      <rPr>
        <sz val="11"/>
        <rFont val="Arial"/>
        <family val="2"/>
      </rPr>
      <t xml:space="preserve"> schreiben.</t>
    </r>
  </si>
  <si>
    <t>Wie verändert sich der Wert der europäischen Call Option im Falle einer Dividendenausschüttung?</t>
  </si>
  <si>
    <t>Wie verändert sich der Wert der europäischen Put Option im Falle einer Dividendenausschüttung?</t>
  </si>
  <si>
    <r>
      <t>Achtung:</t>
    </r>
    <r>
      <rPr>
        <sz val="11"/>
        <rFont val="Arial"/>
        <family val="2"/>
      </rPr>
      <t xml:space="preserve"> Der Zinssatz mit jährlicher Verzinsung muss zuerst in den entsprechenden Zinssatz mit stetiger Verzinsung umgerechnet werden.</t>
    </r>
  </si>
  <si>
    <t>Gegeben seien die gleichen Ausgangsdaten wie in Übung 1:</t>
  </si>
  <si>
    <r>
      <t xml:space="preserve">In Übung 2 ist nun aber neu davon auszugehen, dass die X-AG in 3 Monaten ihren Aktionären pro Aktie eine </t>
    </r>
    <r>
      <rPr>
        <b/>
        <sz val="11"/>
        <rFont val="Arial"/>
        <family val="2"/>
      </rPr>
      <t>Dividende</t>
    </r>
    <r>
      <rPr>
        <sz val="11"/>
        <rFont val="Arial"/>
        <family val="2"/>
      </rPr>
      <t xml:space="preserve"> von CHF 1.25 ausbezahlen wird.</t>
    </r>
  </si>
  <si>
    <t>Soeben wurden eine europäische Call und eine europäische Put Option auf das selbe Underlying (X-Aktie) emittiert. Ihre Aufgabe ist es nun, diese Optionen anhand eines akkuraten Modells zu bewerten. Anschliessend gilt es, die implizite Volatilität auf Basis eines vorgegebenen Marktpreises der Call Option zu bestimmen.</t>
  </si>
  <si>
    <t xml:space="preserve">Der aktuelle Kurs einer dividendenlosen Aktie der X-AG ist CHF 60. Die Renditen auf die X-Aktie haben eine historische Volatilität von 12%. Zudem ist bekannt, dass der risikolose Zinssatz per annum (bei jährlicher Verzinsung) für alle Laufzeiten 2.5% beträgt. </t>
  </si>
  <si>
    <t>Es existieren des Weiteren eine europäische Call und eine europäische Put Option auf jeweils eine X-Aktie. Die Laufzeit der Call Option beträgt 6, diejenige der Put Option 9 Monate. Beide Optionen haben einen Ausübungspreis von CHF 58.</t>
  </si>
  <si>
    <r>
      <t xml:space="preserve">Berechnen Sie anhand der </t>
    </r>
    <r>
      <rPr>
        <b/>
        <sz val="11"/>
        <rFont val="Arial"/>
        <family val="2"/>
      </rPr>
      <t>Black-Scholes-Formel</t>
    </r>
    <r>
      <rPr>
        <sz val="11"/>
        <rFont val="Arial"/>
        <family val="2"/>
      </rPr>
      <t xml:space="preserve"> den Preis der europäischen Call Option auf eine X-Aktie.</t>
    </r>
  </si>
  <si>
    <r>
      <t xml:space="preserve">Berechnen Sie anhand der </t>
    </r>
    <r>
      <rPr>
        <b/>
        <sz val="11"/>
        <rFont val="Arial"/>
        <family val="2"/>
      </rPr>
      <t>Black-Scholes-Formel</t>
    </r>
    <r>
      <rPr>
        <sz val="11"/>
        <rFont val="Arial"/>
        <family val="2"/>
      </rPr>
      <t xml:space="preserve"> den Preis der europäischen Put Option auf eine X-Aktie.</t>
    </r>
  </si>
  <si>
    <t xml:space="preserve">Der aktuelle Kurs einer Aktie der X-AG ist CHF 60. Die Renditen auf die X-Aktie haben eine historische Volatilität von 12%. Zudem ist bekannt, dass der risikolose Zinssatz per annum (bei jährlicher Verzinsung) für alle Laufzeiten 2.5% beträgt. </t>
  </si>
  <si>
    <r>
      <t xml:space="preserve">Berechnen Sie anhand der </t>
    </r>
    <r>
      <rPr>
        <b/>
        <sz val="11"/>
        <rFont val="Arial"/>
        <family val="2"/>
      </rPr>
      <t>Black-Scholes-Formel</t>
    </r>
    <r>
      <rPr>
        <sz val="11"/>
        <rFont val="Arial"/>
        <family val="2"/>
      </rPr>
      <t xml:space="preserve"> den Preis der europäischen Call Option auf eine X-Aktie unter Berücksichtigung der bevorstehenden Dividendenzahlung.</t>
    </r>
  </si>
  <si>
    <t>Berechnen Sie anhand der Black-Scholes-Formel den Preis der europäischen Put Option auf eine X-Aktie unter Berücksichtigung der bevorstehenden Dividendenzahlung.</t>
  </si>
  <si>
    <t xml:space="preserve">Der aktuelle Kurs einer Aktie der X-AG ist CHF 60. Zudem ist bekannt, dass der risikolose Zinssatz per annum (bei jährlicher Verzinsung) für alle Laufzeiten 2.5% beträgt. </t>
  </si>
  <si>
    <r>
      <t xml:space="preserve">In Übung 3 geht es darum, die </t>
    </r>
    <r>
      <rPr>
        <b/>
        <sz val="11"/>
        <rFont val="Arial"/>
        <family val="2"/>
      </rPr>
      <t>implizite Volatilität</t>
    </r>
    <r>
      <rPr>
        <sz val="11"/>
        <rFont val="Arial"/>
        <family val="2"/>
      </rPr>
      <t xml:space="preserve"> der Renditen der X-Aktie anhand der Black-Scholes-Formel bei gegebenem Marktpreis (ohne Dividendenzahlung) der europäischen Call Option zu bestimmen.</t>
    </r>
  </si>
  <si>
    <r>
      <t xml:space="preserve">Berechnen Sie anhand des Marktpreises und der </t>
    </r>
    <r>
      <rPr>
        <b/>
        <sz val="11"/>
        <rFont val="Arial"/>
        <family val="2"/>
      </rPr>
      <t>Black-Scholes-Formel</t>
    </r>
    <r>
      <rPr>
        <sz val="11"/>
        <rFont val="Arial"/>
        <family val="2"/>
      </rPr>
      <t xml:space="preserve"> iterativ (oder mit dem Solver) die implizite Volatilität der Renditen der X-Aktie.</t>
    </r>
  </si>
  <si>
    <t>Der Wert der europäischen Call Option nimmt im Falle einer Dividenzahlung von CHF 1.25 in 3 Monaten um CHF 0.84 (= CHF 3.63 - CHF 2.79) ab!</t>
  </si>
  <si>
    <t>Der Wert der europäischen Put Option nimmt im Falle einer Dividenzahlung von CHF 1.25 in 3 Monaten um CHF 0.41 (= CHF 1.60 - CHF 1.19) zu!</t>
  </si>
  <si>
    <t>Der aktuelle Marktpreis der europäischen Call Option sei:</t>
  </si>
  <si>
    <t>Structured Products Advanced</t>
  </si>
  <si>
    <t>Institut für Finance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</si>
</sst>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"/>
    <numFmt numFmtId="165" formatCode="0.0000"/>
  </numFmts>
  <fonts count="11" x14ac:knownFonts="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vertAlign val="subscript"/>
      <sz val="11"/>
      <name val="Arial"/>
      <family val="2"/>
    </font>
    <font>
      <b/>
      <sz val="1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Palatino Linotype"/>
      <family val="1"/>
    </font>
    <font>
      <sz val="10"/>
      <color theme="1"/>
      <name val="Palatino Linotype"/>
      <family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7A1324"/>
        <bgColor indexed="64"/>
      </patternFill>
    </fill>
    <fill>
      <patternFill patternType="solid">
        <fgColor rgb="FF7A1324"/>
        <bgColor indexed="55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 applyProtection="1">
      <protection hidden="1"/>
    </xf>
    <xf numFmtId="0" fontId="3" fillId="0" borderId="1" xfId="0" applyFont="1" applyBorder="1" applyProtection="1">
      <protection hidden="1"/>
    </xf>
    <xf numFmtId="0" fontId="3" fillId="2" borderId="0" xfId="0" applyFont="1" applyFill="1" applyProtection="1">
      <protection hidden="1"/>
    </xf>
    <xf numFmtId="0" fontId="4" fillId="2" borderId="1" xfId="0" applyFont="1" applyFill="1" applyBorder="1" applyProtection="1">
      <protection hidden="1"/>
    </xf>
    <xf numFmtId="0" fontId="3" fillId="2" borderId="1" xfId="0" applyFont="1" applyFill="1" applyBorder="1" applyProtection="1">
      <protection hidden="1"/>
    </xf>
    <xf numFmtId="0" fontId="3" fillId="0" borderId="2" xfId="0" applyFont="1" applyBorder="1" applyProtection="1">
      <protection locked="0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/>
    <xf numFmtId="0" fontId="3" fillId="0" borderId="1" xfId="0" applyFont="1" applyBorder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center"/>
    </xf>
    <xf numFmtId="0" fontId="3" fillId="0" borderId="8" xfId="0" quotePrefix="1" applyFont="1" applyBorder="1" applyAlignment="1">
      <alignment horizontal="center"/>
    </xf>
    <xf numFmtId="0" fontId="0" fillId="0" borderId="0" xfId="0" applyAlignment="1">
      <alignment horizontal="left"/>
    </xf>
    <xf numFmtId="2" fontId="3" fillId="4" borderId="2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10" fontId="3" fillId="4" borderId="2" xfId="0" applyNumberFormat="1" applyFont="1" applyFill="1" applyBorder="1" applyAlignment="1">
      <alignment vertical="center"/>
    </xf>
    <xf numFmtId="165" fontId="3" fillId="4" borderId="2" xfId="0" applyNumberFormat="1" applyFont="1" applyFill="1" applyBorder="1" applyAlignment="1">
      <alignment vertical="center"/>
    </xf>
    <xf numFmtId="2" fontId="3" fillId="5" borderId="2" xfId="0" applyNumberFormat="1" applyFont="1" applyFill="1" applyBorder="1" applyAlignment="1">
      <alignment vertical="center"/>
    </xf>
    <xf numFmtId="0" fontId="3" fillId="5" borderId="2" xfId="0" applyFont="1" applyFill="1" applyBorder="1" applyAlignment="1">
      <alignment vertical="center"/>
    </xf>
    <xf numFmtId="10" fontId="3" fillId="5" borderId="2" xfId="0" applyNumberFormat="1" applyFont="1" applyFill="1" applyBorder="1" applyAlignment="1">
      <alignment vertical="center"/>
    </xf>
    <xf numFmtId="165" fontId="3" fillId="5" borderId="2" xfId="0" applyNumberFormat="1" applyFont="1" applyFill="1" applyBorder="1" applyAlignment="1">
      <alignment vertical="center"/>
    </xf>
    <xf numFmtId="2" fontId="3" fillId="3" borderId="2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10" fontId="3" fillId="3" borderId="2" xfId="0" applyNumberFormat="1" applyFont="1" applyFill="1" applyBorder="1" applyAlignment="1">
      <alignment vertical="center"/>
    </xf>
    <xf numFmtId="165" fontId="3" fillId="3" borderId="2" xfId="0" applyNumberFormat="1" applyFont="1" applyFill="1" applyBorder="1" applyAlignment="1">
      <alignment vertical="center"/>
    </xf>
    <xf numFmtId="2" fontId="4" fillId="3" borderId="10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7" fillId="0" borderId="0" xfId="0" applyFont="1"/>
    <xf numFmtId="0" fontId="8" fillId="0" borderId="0" xfId="0" applyFont="1" applyAlignment="1">
      <alignment horizontal="right"/>
    </xf>
    <xf numFmtId="10" fontId="0" fillId="0" borderId="0" xfId="0" applyNumberFormat="1"/>
    <xf numFmtId="0" fontId="9" fillId="0" borderId="0" xfId="0" applyFont="1"/>
    <xf numFmtId="10" fontId="0" fillId="6" borderId="0" xfId="0" applyNumberFormat="1" applyFill="1"/>
    <xf numFmtId="0" fontId="0" fillId="6" borderId="0" xfId="0" applyFill="1"/>
    <xf numFmtId="0" fontId="4" fillId="0" borderId="0" xfId="0" applyFont="1" applyProtection="1"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3" fillId="0" borderId="0" xfId="0" applyFont="1" applyAlignment="1" applyProtection="1">
      <alignment vertical="top" wrapText="1"/>
      <protection hidden="1"/>
    </xf>
    <xf numFmtId="0" fontId="3" fillId="6" borderId="0" xfId="0" applyFont="1" applyFill="1" applyProtection="1">
      <protection hidden="1"/>
    </xf>
    <xf numFmtId="0" fontId="3" fillId="6" borderId="0" xfId="0" applyFont="1" applyFill="1" applyAlignment="1" applyProtection="1">
      <alignment horizontal="left" vertical="top" wrapText="1"/>
      <protection hidden="1"/>
    </xf>
    <xf numFmtId="0" fontId="3" fillId="7" borderId="0" xfId="0" applyFont="1" applyFill="1" applyProtection="1">
      <protection hidden="1"/>
    </xf>
    <xf numFmtId="0" fontId="4" fillId="0" borderId="1" xfId="0" applyFont="1" applyBorder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 wrapText="1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1" fillId="0" borderId="0" xfId="0" applyFont="1" applyAlignment="1">
      <alignment horizontal="right"/>
    </xf>
    <xf numFmtId="49" fontId="3" fillId="0" borderId="0" xfId="0" applyNumberFormat="1" applyFont="1" applyAlignment="1" applyProtection="1">
      <alignment horizontal="left" wrapText="1"/>
      <protection hidden="1"/>
    </xf>
    <xf numFmtId="0" fontId="0" fillId="0" borderId="0" xfId="0" applyAlignment="1">
      <alignment wrapText="1"/>
    </xf>
    <xf numFmtId="0" fontId="3" fillId="0" borderId="0" xfId="0" applyFont="1" applyAlignment="1" applyProtection="1">
      <alignment horizontal="left" vertical="top" wrapText="1"/>
      <protection hidden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  <xf numFmtId="0" fontId="4" fillId="0" borderId="1" xfId="0" applyFont="1" applyBorder="1" applyProtection="1">
      <protection hidden="1"/>
    </xf>
    <xf numFmtId="0" fontId="3" fillId="0" borderId="0" xfId="0" applyFont="1" applyAlignment="1" applyProtection="1">
      <alignment horizontal="left" wrapText="1"/>
      <protection hidden="1"/>
    </xf>
    <xf numFmtId="0" fontId="4" fillId="0" borderId="1" xfId="0" applyFont="1" applyBorder="1" applyAlignment="1" applyProtection="1">
      <alignment horizontal="left"/>
      <protection hidden="1"/>
    </xf>
    <xf numFmtId="0" fontId="4" fillId="2" borderId="1" xfId="0" applyFont="1" applyFill="1" applyBorder="1" applyAlignment="1" applyProtection="1">
      <alignment horizontal="left"/>
      <protection hidden="1"/>
    </xf>
    <xf numFmtId="0" fontId="4" fillId="0" borderId="8" xfId="0" applyFont="1" applyBorder="1" applyAlignment="1">
      <alignment horizontal="left" wrapText="1" indent="1"/>
    </xf>
    <xf numFmtId="0" fontId="0" fillId="0" borderId="8" xfId="0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 applyProtection="1">
      <alignment horizontal="left"/>
      <protection hidden="1"/>
    </xf>
    <xf numFmtId="0" fontId="4" fillId="0" borderId="8" xfId="0" applyFont="1" applyBorder="1" applyAlignment="1">
      <alignment horizontal="left" indent="1"/>
    </xf>
    <xf numFmtId="0" fontId="6" fillId="0" borderId="0" xfId="0" applyFont="1"/>
    <xf numFmtId="0" fontId="3" fillId="0" borderId="0" xfId="0" applyFont="1" applyAlignment="1" applyProtection="1">
      <alignment wrapText="1"/>
      <protection hidden="1"/>
    </xf>
    <xf numFmtId="0" fontId="3" fillId="0" borderId="0" xfId="0" applyFont="1" applyAlignment="1">
      <alignment wrapText="1"/>
    </xf>
    <xf numFmtId="0" fontId="3" fillId="0" borderId="0" xfId="0" applyFont="1"/>
    <xf numFmtId="10" fontId="1" fillId="0" borderId="0" xfId="0" applyNumberFormat="1" applyFont="1"/>
    <xf numFmtId="2" fontId="3" fillId="8" borderId="2" xfId="0" applyNumberFormat="1" applyFont="1" applyFill="1" applyBorder="1" applyAlignment="1">
      <alignment vertical="center"/>
    </xf>
    <xf numFmtId="2" fontId="4" fillId="8" borderId="10" xfId="0" applyNumberFormat="1" applyFont="1" applyFill="1" applyBorder="1" applyAlignment="1">
      <alignment vertical="center"/>
    </xf>
    <xf numFmtId="10" fontId="3" fillId="4" borderId="2" xfId="2" applyNumberFormat="1" applyFont="1" applyFill="1" applyBorder="1" applyAlignment="1">
      <alignment vertical="center"/>
    </xf>
  </cellXfs>
  <cellStyles count="3">
    <cellStyle name="Euro" xfId="1" xr:uid="{00000000-0005-0000-0000-000000000000}"/>
    <cellStyle name="Normal" xfId="0" builtinId="0"/>
    <cellStyle name="Percent" xfId="2" builtinId="5"/>
  </cellStyles>
  <dxfs count="10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CC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7A13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wmf"/><Relationship Id="rId2" Type="http://schemas.openxmlformats.org/officeDocument/2006/relationships/image" Target="../media/image3.wmf"/><Relationship Id="rId1" Type="http://schemas.openxmlformats.org/officeDocument/2006/relationships/image" Target="../media/image2.wmf"/><Relationship Id="rId6" Type="http://schemas.openxmlformats.org/officeDocument/2006/relationships/image" Target="../media/image1.png"/><Relationship Id="rId5" Type="http://schemas.openxmlformats.org/officeDocument/2006/relationships/image" Target="../media/image6.wmf"/><Relationship Id="rId4" Type="http://schemas.openxmlformats.org/officeDocument/2006/relationships/image" Target="../media/image5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wmf"/><Relationship Id="rId2" Type="http://schemas.openxmlformats.org/officeDocument/2006/relationships/image" Target="../media/image4.wmf"/><Relationship Id="rId1" Type="http://schemas.openxmlformats.org/officeDocument/2006/relationships/image" Target="../media/image3.wmf"/><Relationship Id="rId6" Type="http://schemas.openxmlformats.org/officeDocument/2006/relationships/image" Target="../media/image1.png"/><Relationship Id="rId5" Type="http://schemas.openxmlformats.org/officeDocument/2006/relationships/image" Target="../media/image9.wmf"/><Relationship Id="rId4" Type="http://schemas.openxmlformats.org/officeDocument/2006/relationships/image" Target="../media/image8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8283</xdr:colOff>
      <xdr:row>0</xdr:row>
      <xdr:rowOff>157370</xdr:rowOff>
    </xdr:from>
    <xdr:to>
      <xdr:col>3</xdr:col>
      <xdr:colOff>1491726</xdr:colOff>
      <xdr:row>4</xdr:row>
      <xdr:rowOff>295552</xdr:rowOff>
    </xdr:to>
    <xdr:pic>
      <xdr:nvPicPr>
        <xdr:cNvPr id="2" name="Picture 1" descr="uzh_logo_d_pos_grau_1m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1196" y="157370"/>
          <a:ext cx="241109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1483443</xdr:colOff>
      <xdr:row>5</xdr:row>
      <xdr:rowOff>16151</xdr:rowOff>
    </xdr:to>
    <xdr:pic>
      <xdr:nvPicPr>
        <xdr:cNvPr id="6" name="Picture 5" descr="uzh_logo_d_pos_grau_1mm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2913" y="165652"/>
          <a:ext cx="241109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29</xdr:row>
      <xdr:rowOff>0</xdr:rowOff>
    </xdr:from>
    <xdr:to>
      <xdr:col>11</xdr:col>
      <xdr:colOff>415373</xdr:colOff>
      <xdr:row>33</xdr:row>
      <xdr:rowOff>76201</xdr:rowOff>
    </xdr:to>
    <xdr:pic>
      <xdr:nvPicPr>
        <xdr:cNvPr id="11716" name="Picture 9">
          <a:extLst>
            <a:ext uri="{FF2B5EF4-FFF2-40B4-BE49-F238E27FC236}">
              <a16:creationId xmlns:a16="http://schemas.microsoft.com/office/drawing/2014/main" id="{00000000-0008-0000-0200-0000C42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4438650"/>
          <a:ext cx="14382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10</xdr:col>
      <xdr:colOff>826605</xdr:colOff>
      <xdr:row>35</xdr:row>
      <xdr:rowOff>85724</xdr:rowOff>
    </xdr:to>
    <xdr:pic>
      <xdr:nvPicPr>
        <xdr:cNvPr id="11717" name="Picture 11">
          <a:extLst>
            <a:ext uri="{FF2B5EF4-FFF2-40B4-BE49-F238E27FC236}">
              <a16:creationId xmlns:a16="http://schemas.microsoft.com/office/drawing/2014/main" id="{00000000-0008-0000-0200-0000C52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5343525"/>
          <a:ext cx="8286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29</xdr:row>
      <xdr:rowOff>152400</xdr:rowOff>
    </xdr:from>
    <xdr:to>
      <xdr:col>14</xdr:col>
      <xdr:colOff>438151</xdr:colOff>
      <xdr:row>33</xdr:row>
      <xdr:rowOff>28576</xdr:rowOff>
    </xdr:to>
    <xdr:pic>
      <xdr:nvPicPr>
        <xdr:cNvPr id="11718" name="Picture 13">
          <a:extLst>
            <a:ext uri="{FF2B5EF4-FFF2-40B4-BE49-F238E27FC236}">
              <a16:creationId xmlns:a16="http://schemas.microsoft.com/office/drawing/2014/main" id="{00000000-0008-0000-0200-0000C62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0" y="4591050"/>
          <a:ext cx="11525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37</xdr:row>
      <xdr:rowOff>0</xdr:rowOff>
    </xdr:from>
    <xdr:to>
      <xdr:col>11</xdr:col>
      <xdr:colOff>388869</xdr:colOff>
      <xdr:row>38</xdr:row>
      <xdr:rowOff>66676</xdr:rowOff>
    </xdr:to>
    <xdr:pic>
      <xdr:nvPicPr>
        <xdr:cNvPr id="11719" name="Picture 14">
          <a:extLst>
            <a:ext uri="{FF2B5EF4-FFF2-40B4-BE49-F238E27FC236}">
              <a16:creationId xmlns:a16="http://schemas.microsoft.com/office/drawing/2014/main" id="{00000000-0008-0000-0200-0000C72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5886450"/>
          <a:ext cx="14097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415373</xdr:colOff>
      <xdr:row>56</xdr:row>
      <xdr:rowOff>76201</xdr:rowOff>
    </xdr:to>
    <xdr:pic>
      <xdr:nvPicPr>
        <xdr:cNvPr id="11720" name="Picture 15">
          <a:extLst>
            <a:ext uri="{FF2B5EF4-FFF2-40B4-BE49-F238E27FC236}">
              <a16:creationId xmlns:a16="http://schemas.microsoft.com/office/drawing/2014/main" id="{00000000-0008-0000-0200-0000C82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8601075"/>
          <a:ext cx="14382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10</xdr:col>
      <xdr:colOff>826605</xdr:colOff>
      <xdr:row>58</xdr:row>
      <xdr:rowOff>85724</xdr:rowOff>
    </xdr:to>
    <xdr:pic>
      <xdr:nvPicPr>
        <xdr:cNvPr id="11721" name="Picture 17">
          <a:extLst>
            <a:ext uri="{FF2B5EF4-FFF2-40B4-BE49-F238E27FC236}">
              <a16:creationId xmlns:a16="http://schemas.microsoft.com/office/drawing/2014/main" id="{00000000-0008-0000-0200-0000C92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9505950"/>
          <a:ext cx="8286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52</xdr:row>
      <xdr:rowOff>142875</xdr:rowOff>
    </xdr:from>
    <xdr:to>
      <xdr:col>14</xdr:col>
      <xdr:colOff>438151</xdr:colOff>
      <xdr:row>56</xdr:row>
      <xdr:rowOff>19051</xdr:rowOff>
    </xdr:to>
    <xdr:pic>
      <xdr:nvPicPr>
        <xdr:cNvPr id="11722" name="Picture 18">
          <a:extLst>
            <a:ext uri="{FF2B5EF4-FFF2-40B4-BE49-F238E27FC236}">
              <a16:creationId xmlns:a16="http://schemas.microsoft.com/office/drawing/2014/main" id="{00000000-0008-0000-0200-0000CA2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0" y="8743950"/>
          <a:ext cx="11525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558248</xdr:colOff>
      <xdr:row>61</xdr:row>
      <xdr:rowOff>66676</xdr:rowOff>
    </xdr:to>
    <xdr:pic>
      <xdr:nvPicPr>
        <xdr:cNvPr id="11723" name="Picture 19">
          <a:extLst>
            <a:ext uri="{FF2B5EF4-FFF2-40B4-BE49-F238E27FC236}">
              <a16:creationId xmlns:a16="http://schemas.microsoft.com/office/drawing/2014/main" id="{00000000-0008-0000-0200-0000CB2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10048875"/>
          <a:ext cx="15811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1483443</xdr:colOff>
      <xdr:row>5</xdr:row>
      <xdr:rowOff>16151</xdr:rowOff>
    </xdr:to>
    <xdr:pic>
      <xdr:nvPicPr>
        <xdr:cNvPr id="12" name="Picture 11" descr="uzh_logo_d_pos_grau_1mm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612913" y="165652"/>
          <a:ext cx="241109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1483443</xdr:colOff>
      <xdr:row>5</xdr:row>
      <xdr:rowOff>16151</xdr:rowOff>
    </xdr:to>
    <xdr:pic>
      <xdr:nvPicPr>
        <xdr:cNvPr id="4" name="Picture 3" descr="uzh_logo_d_pos_grau_1mm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2913" y="165652"/>
          <a:ext cx="241109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70</xdr:row>
      <xdr:rowOff>133350</xdr:rowOff>
    </xdr:from>
    <xdr:to>
      <xdr:col>10</xdr:col>
      <xdr:colOff>826605</xdr:colOff>
      <xdr:row>72</xdr:row>
      <xdr:rowOff>38100</xdr:rowOff>
    </xdr:to>
    <xdr:pic>
      <xdr:nvPicPr>
        <xdr:cNvPr id="12734" name="Picture 6">
          <a:extLst>
            <a:ext uri="{FF2B5EF4-FFF2-40B4-BE49-F238E27FC236}">
              <a16:creationId xmlns:a16="http://schemas.microsoft.com/office/drawing/2014/main" id="{00000000-0008-0000-0400-0000BE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11991975"/>
          <a:ext cx="8286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66</xdr:row>
      <xdr:rowOff>114300</xdr:rowOff>
    </xdr:from>
    <xdr:to>
      <xdr:col>14</xdr:col>
      <xdr:colOff>438151</xdr:colOff>
      <xdr:row>69</xdr:row>
      <xdr:rowOff>171449</xdr:rowOff>
    </xdr:to>
    <xdr:pic>
      <xdr:nvPicPr>
        <xdr:cNvPr id="12735" name="Picture 7">
          <a:extLst>
            <a:ext uri="{FF2B5EF4-FFF2-40B4-BE49-F238E27FC236}">
              <a16:creationId xmlns:a16="http://schemas.microsoft.com/office/drawing/2014/main" id="{00000000-0008-0000-0400-0000BF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0" y="11249025"/>
          <a:ext cx="11525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720173</xdr:colOff>
      <xdr:row>70</xdr:row>
      <xdr:rowOff>76199</xdr:rowOff>
    </xdr:to>
    <xdr:pic>
      <xdr:nvPicPr>
        <xdr:cNvPr id="12736" name="Picture 10">
          <a:extLst>
            <a:ext uri="{FF2B5EF4-FFF2-40B4-BE49-F238E27FC236}">
              <a16:creationId xmlns:a16="http://schemas.microsoft.com/office/drawing/2014/main" id="{00000000-0008-0000-0400-0000C0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11134725"/>
          <a:ext cx="17430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74</xdr:row>
      <xdr:rowOff>9525</xdr:rowOff>
    </xdr:from>
    <xdr:to>
      <xdr:col>13</xdr:col>
      <xdr:colOff>53009</xdr:colOff>
      <xdr:row>75</xdr:row>
      <xdr:rowOff>76200</xdr:rowOff>
    </xdr:to>
    <xdr:pic>
      <xdr:nvPicPr>
        <xdr:cNvPr id="12737" name="Picture 13">
          <a:extLst>
            <a:ext uri="{FF2B5EF4-FFF2-40B4-BE49-F238E27FC236}">
              <a16:creationId xmlns:a16="http://schemas.microsoft.com/office/drawing/2014/main" id="{00000000-0008-0000-0400-0000C1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12592050"/>
          <a:ext cx="19621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37</xdr:row>
      <xdr:rowOff>0</xdr:rowOff>
    </xdr:from>
    <xdr:to>
      <xdr:col>11</xdr:col>
      <xdr:colOff>720173</xdr:colOff>
      <xdr:row>41</xdr:row>
      <xdr:rowOff>76200</xdr:rowOff>
    </xdr:to>
    <xdr:pic>
      <xdr:nvPicPr>
        <xdr:cNvPr id="12738" name="Picture 9">
          <a:extLst>
            <a:ext uri="{FF2B5EF4-FFF2-40B4-BE49-F238E27FC236}">
              <a16:creationId xmlns:a16="http://schemas.microsoft.com/office/drawing/2014/main" id="{00000000-0008-0000-0400-0000C2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5886450"/>
          <a:ext cx="17430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41</xdr:row>
      <xdr:rowOff>133350</xdr:rowOff>
    </xdr:from>
    <xdr:to>
      <xdr:col>10</xdr:col>
      <xdr:colOff>826605</xdr:colOff>
      <xdr:row>43</xdr:row>
      <xdr:rowOff>38101</xdr:rowOff>
    </xdr:to>
    <xdr:pic>
      <xdr:nvPicPr>
        <xdr:cNvPr id="12739" name="Picture 2">
          <a:extLst>
            <a:ext uri="{FF2B5EF4-FFF2-40B4-BE49-F238E27FC236}">
              <a16:creationId xmlns:a16="http://schemas.microsoft.com/office/drawing/2014/main" id="{00000000-0008-0000-0400-0000C3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6743700"/>
          <a:ext cx="8286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45</xdr:row>
      <xdr:rowOff>9525</xdr:rowOff>
    </xdr:from>
    <xdr:to>
      <xdr:col>11</xdr:col>
      <xdr:colOff>767798</xdr:colOff>
      <xdr:row>46</xdr:row>
      <xdr:rowOff>76200</xdr:rowOff>
    </xdr:to>
    <xdr:pic>
      <xdr:nvPicPr>
        <xdr:cNvPr id="12740" name="Picture 18">
          <a:extLst>
            <a:ext uri="{FF2B5EF4-FFF2-40B4-BE49-F238E27FC236}">
              <a16:creationId xmlns:a16="http://schemas.microsoft.com/office/drawing/2014/main" id="{00000000-0008-0000-0400-0000C4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7343775"/>
          <a:ext cx="17907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37</xdr:row>
      <xdr:rowOff>114300</xdr:rowOff>
    </xdr:from>
    <xdr:to>
      <xdr:col>14</xdr:col>
      <xdr:colOff>438151</xdr:colOff>
      <xdr:row>40</xdr:row>
      <xdr:rowOff>171450</xdr:rowOff>
    </xdr:to>
    <xdr:pic>
      <xdr:nvPicPr>
        <xdr:cNvPr id="12741" name="Picture 3">
          <a:extLst>
            <a:ext uri="{FF2B5EF4-FFF2-40B4-BE49-F238E27FC236}">
              <a16:creationId xmlns:a16="http://schemas.microsoft.com/office/drawing/2014/main" id="{00000000-0008-0000-0400-0000C53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0" y="6000750"/>
          <a:ext cx="11525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1483443</xdr:colOff>
      <xdr:row>5</xdr:row>
      <xdr:rowOff>16151</xdr:rowOff>
    </xdr:to>
    <xdr:pic>
      <xdr:nvPicPr>
        <xdr:cNvPr id="12" name="Picture 11" descr="uzh_logo_d_pos_grau_1mm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/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612913" y="165652"/>
          <a:ext cx="241109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1483443</xdr:colOff>
      <xdr:row>5</xdr:row>
      <xdr:rowOff>16151</xdr:rowOff>
    </xdr:to>
    <xdr:pic>
      <xdr:nvPicPr>
        <xdr:cNvPr id="4" name="Picture 3" descr="uzh_logo_d_pos_grau_1mm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2913" y="165652"/>
          <a:ext cx="241109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1483443</xdr:colOff>
      <xdr:row>5</xdr:row>
      <xdr:rowOff>16151</xdr:rowOff>
    </xdr:to>
    <xdr:pic>
      <xdr:nvPicPr>
        <xdr:cNvPr id="4" name="Picture 3" descr="uzh_logo_d_pos_grau_1mm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2913" y="165652"/>
          <a:ext cx="241109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B1:P27"/>
  <sheetViews>
    <sheetView showGridLines="0" tabSelected="1" zoomScaleNormal="100" workbookViewId="0"/>
  </sheetViews>
  <sheetFormatPr defaultColWidth="9.1796875" defaultRowHeight="14" x14ac:dyDescent="0.3"/>
  <cols>
    <col min="1" max="1" width="9.1796875" style="1"/>
    <col min="2" max="2" width="1.453125" style="1" customWidth="1"/>
    <col min="3" max="3" width="12.453125" style="1" customWidth="1"/>
    <col min="4" max="4" width="41.453125" style="1" customWidth="1"/>
    <col min="5" max="5" width="11.1796875" style="1" customWidth="1"/>
    <col min="6" max="7" width="10.1796875" style="1" bestFit="1" customWidth="1"/>
    <col min="8" max="8" width="12.1796875" style="1" customWidth="1"/>
    <col min="9" max="9" width="10.1796875" style="1" bestFit="1" customWidth="1"/>
    <col min="10" max="10" width="12.7265625" style="1" customWidth="1"/>
    <col min="11" max="11" width="15.26953125" style="1" customWidth="1"/>
    <col min="12" max="12" width="11.81640625" style="1" customWidth="1"/>
    <col min="13" max="13" width="1.453125" style="1" customWidth="1"/>
    <col min="14" max="14" width="10.7265625" style="1" customWidth="1"/>
    <col min="15" max="16" width="9.1796875" style="1"/>
    <col min="17" max="17" width="10.54296875" style="1" bestFit="1" customWidth="1"/>
    <col min="18" max="19" width="9.1796875" style="1"/>
    <col min="20" max="20" width="10.1796875" style="1" bestFit="1" customWidth="1"/>
    <col min="21" max="16384" width="9.1796875" style="1"/>
  </cols>
  <sheetData>
    <row r="1" spans="2:16" customFormat="1" ht="12.5" x14ac:dyDescent="0.25"/>
    <row r="2" spans="2:16" customFormat="1" x14ac:dyDescent="0.3">
      <c r="K2" s="1"/>
      <c r="M2" s="53" t="s">
        <v>58</v>
      </c>
    </row>
    <row r="3" spans="2:16" customFormat="1" ht="18.5" x14ac:dyDescent="0.45">
      <c r="M3" s="37"/>
    </row>
    <row r="4" spans="2:16" customFormat="1" ht="12.5" x14ac:dyDescent="0.25"/>
    <row r="5" spans="2:16" customFormat="1" ht="23.5" x14ac:dyDescent="0.65">
      <c r="J5" s="57" t="s">
        <v>20</v>
      </c>
      <c r="K5" s="57"/>
      <c r="L5" s="57"/>
      <c r="M5" s="57"/>
      <c r="P5" s="38"/>
    </row>
    <row r="6" spans="2:16" customFormat="1" ht="18" customHeight="1" x14ac:dyDescent="0.65">
      <c r="D6" s="74" t="s">
        <v>59</v>
      </c>
      <c r="E6" s="40"/>
      <c r="J6" s="57"/>
      <c r="K6" s="57"/>
      <c r="L6" s="57"/>
      <c r="M6" s="57"/>
      <c r="P6" s="38"/>
    </row>
    <row r="7" spans="2:16" customFormat="1" ht="9" customHeight="1" x14ac:dyDescent="0.65">
      <c r="B7" s="39"/>
      <c r="E7" s="40"/>
      <c r="P7" s="38"/>
    </row>
    <row r="8" spans="2:16" customFormat="1" ht="7.5" customHeight="1" x14ac:dyDescent="0.25">
      <c r="B8" s="41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</row>
    <row r="9" spans="2:16" ht="15" customHeight="1" x14ac:dyDescent="0.3">
      <c r="B9" s="46"/>
      <c r="M9" s="46"/>
    </row>
    <row r="10" spans="2:16" ht="15" customHeight="1" x14ac:dyDescent="0.3">
      <c r="B10" s="48"/>
      <c r="D10" s="43" t="s">
        <v>33</v>
      </c>
      <c r="E10" s="56" t="s">
        <v>38</v>
      </c>
      <c r="F10" s="56"/>
      <c r="G10" s="56"/>
      <c r="H10" s="56"/>
      <c r="I10" s="56"/>
      <c r="J10" s="56"/>
      <c r="K10" s="56"/>
      <c r="L10" s="44"/>
      <c r="M10" s="47"/>
      <c r="N10" s="44"/>
    </row>
    <row r="11" spans="2:16" ht="29" customHeight="1" x14ac:dyDescent="0.3">
      <c r="B11" s="48"/>
      <c r="D11" s="43"/>
      <c r="E11" s="56"/>
      <c r="F11" s="56"/>
      <c r="G11" s="56"/>
      <c r="H11" s="56"/>
      <c r="I11" s="56"/>
      <c r="J11" s="56"/>
      <c r="K11" s="56"/>
      <c r="L11" s="44"/>
      <c r="M11" s="47"/>
      <c r="N11" s="44"/>
    </row>
    <row r="12" spans="2:16" ht="15" customHeight="1" x14ac:dyDescent="0.3">
      <c r="B12" s="48"/>
      <c r="D12" s="43"/>
      <c r="E12" s="44"/>
      <c r="F12" s="44"/>
      <c r="G12" s="44"/>
      <c r="H12" s="44"/>
      <c r="I12" s="44"/>
      <c r="J12" s="44"/>
      <c r="K12" s="44"/>
      <c r="L12" s="44"/>
      <c r="M12" s="47"/>
      <c r="N12" s="44"/>
    </row>
    <row r="13" spans="2:16" ht="15" customHeight="1" x14ac:dyDescent="0.3">
      <c r="B13" s="48"/>
      <c r="D13" s="43" t="s">
        <v>31</v>
      </c>
      <c r="E13" s="56" t="s">
        <v>44</v>
      </c>
      <c r="F13" s="56"/>
      <c r="G13" s="56"/>
      <c r="H13" s="56"/>
      <c r="I13" s="56"/>
      <c r="J13" s="56"/>
      <c r="K13" s="56"/>
      <c r="M13" s="46"/>
    </row>
    <row r="14" spans="2:16" ht="19" customHeight="1" x14ac:dyDescent="0.3">
      <c r="B14" s="48"/>
      <c r="D14" s="43"/>
      <c r="E14" s="56"/>
      <c r="F14" s="56"/>
      <c r="G14" s="56"/>
      <c r="H14" s="56"/>
      <c r="I14" s="56"/>
      <c r="J14" s="56"/>
      <c r="K14" s="56"/>
      <c r="M14" s="46"/>
    </row>
    <row r="15" spans="2:16" ht="25.5" customHeight="1" x14ac:dyDescent="0.3">
      <c r="B15" s="48"/>
      <c r="D15" s="43"/>
      <c r="E15" s="56"/>
      <c r="F15" s="56"/>
      <c r="G15" s="56"/>
      <c r="H15" s="56"/>
      <c r="I15" s="56"/>
      <c r="J15" s="56"/>
      <c r="K15" s="56"/>
      <c r="M15" s="46"/>
    </row>
    <row r="16" spans="2:16" ht="15" customHeight="1" x14ac:dyDescent="0.3">
      <c r="B16" s="48"/>
      <c r="D16" s="43"/>
      <c r="E16" s="45"/>
      <c r="F16" s="45"/>
      <c r="G16" s="45"/>
      <c r="H16" s="45"/>
      <c r="I16" s="45"/>
      <c r="J16" s="45"/>
      <c r="K16" s="45"/>
      <c r="M16" s="46"/>
    </row>
    <row r="17" spans="2:14" ht="15" customHeight="1" x14ac:dyDescent="0.3">
      <c r="B17" s="48"/>
      <c r="D17" s="43" t="s">
        <v>32</v>
      </c>
      <c r="E17" s="56" t="s">
        <v>4</v>
      </c>
      <c r="F17" s="56"/>
      <c r="G17" s="56"/>
      <c r="H17" s="56"/>
      <c r="I17" s="56"/>
      <c r="J17" s="56"/>
      <c r="K17" s="56"/>
      <c r="M17" s="46"/>
    </row>
    <row r="18" spans="2:14" ht="30" customHeight="1" x14ac:dyDescent="0.3">
      <c r="B18" s="48"/>
      <c r="D18" s="43"/>
      <c r="E18" s="56"/>
      <c r="F18" s="56"/>
      <c r="G18" s="56"/>
      <c r="H18" s="56"/>
      <c r="I18" s="56"/>
      <c r="J18" s="56"/>
      <c r="K18" s="56"/>
      <c r="M18" s="46"/>
    </row>
    <row r="19" spans="2:14" ht="15" customHeight="1" x14ac:dyDescent="0.3">
      <c r="B19" s="48"/>
      <c r="D19" s="43"/>
      <c r="E19" s="44"/>
      <c r="F19" s="44"/>
      <c r="G19" s="44"/>
      <c r="H19" s="44"/>
      <c r="I19" s="44"/>
      <c r="J19" s="44"/>
      <c r="K19" s="44"/>
      <c r="M19" s="46"/>
    </row>
    <row r="20" spans="2:14" ht="15" customHeight="1" x14ac:dyDescent="0.3">
      <c r="B20" s="48"/>
      <c r="D20" s="43" t="s">
        <v>34</v>
      </c>
      <c r="E20" s="54" t="s">
        <v>0</v>
      </c>
      <c r="F20" s="55"/>
      <c r="G20" s="55"/>
      <c r="H20" s="55"/>
      <c r="I20" s="55"/>
      <c r="J20" s="55"/>
      <c r="K20" s="55"/>
      <c r="M20" s="47"/>
      <c r="N20" s="44"/>
    </row>
    <row r="21" spans="2:14" ht="15" customHeight="1" x14ac:dyDescent="0.3">
      <c r="B21" s="46"/>
      <c r="E21" s="55"/>
      <c r="F21" s="55"/>
      <c r="G21" s="55"/>
      <c r="H21" s="55"/>
      <c r="I21" s="55"/>
      <c r="J21" s="55"/>
      <c r="K21" s="55"/>
      <c r="M21" s="46"/>
    </row>
    <row r="22" spans="2:14" ht="15" customHeight="1" x14ac:dyDescent="0.3">
      <c r="B22" s="46"/>
      <c r="M22" s="46"/>
    </row>
    <row r="23" spans="2:14" ht="7.5" customHeight="1" x14ac:dyDescent="0.3"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</row>
    <row r="24" spans="2:14" ht="15" customHeight="1" x14ac:dyDescent="0.3"/>
    <row r="25" spans="2:14" ht="15" customHeight="1" x14ac:dyDescent="0.3"/>
    <row r="26" spans="2:14" ht="15" customHeight="1" x14ac:dyDescent="0.3"/>
    <row r="27" spans="2:14" ht="15" customHeight="1" x14ac:dyDescent="0.3"/>
  </sheetData>
  <mergeCells count="5">
    <mergeCell ref="E20:K21"/>
    <mergeCell ref="E10:K11"/>
    <mergeCell ref="E17:K18"/>
    <mergeCell ref="E13:K15"/>
    <mergeCell ref="J5:M6"/>
  </mergeCells>
  <phoneticPr fontId="0" type="noConversion"/>
  <pageMargins left="0.75" right="0.75" top="1" bottom="1" header="0.4921259845" footer="0.4921259845"/>
  <pageSetup paperSize="9" scale="94" orientation="landscape" horizontalDpi="36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T93"/>
  <sheetViews>
    <sheetView showGridLines="0" zoomScaleNormal="100" workbookViewId="0"/>
  </sheetViews>
  <sheetFormatPr defaultColWidth="9.1796875" defaultRowHeight="14" x14ac:dyDescent="0.3"/>
  <cols>
    <col min="1" max="1" width="9.1796875" style="6"/>
    <col min="2" max="2" width="1.453125" style="6" customWidth="1"/>
    <col min="3" max="3" width="12.453125" style="6" customWidth="1"/>
    <col min="4" max="4" width="41.453125" style="6" customWidth="1"/>
    <col min="5" max="5" width="11.1796875" style="6" customWidth="1"/>
    <col min="6" max="7" width="10.1796875" style="6" bestFit="1" customWidth="1"/>
    <col min="8" max="8" width="12.1796875" style="6" customWidth="1"/>
    <col min="9" max="9" width="10.1796875" style="6" bestFit="1" customWidth="1"/>
    <col min="10" max="10" width="12.7265625" style="6" customWidth="1"/>
    <col min="11" max="11" width="15.26953125" style="6" customWidth="1"/>
    <col min="12" max="12" width="11.81640625" style="6" customWidth="1"/>
    <col min="13" max="13" width="1.453125" style="6" customWidth="1"/>
    <col min="14" max="14" width="10.7265625" style="6" customWidth="1"/>
    <col min="15" max="16" width="9.1796875" style="6"/>
    <col min="17" max="17" width="10.54296875" style="6" bestFit="1" customWidth="1"/>
    <col min="18" max="19" width="9.1796875" style="6"/>
    <col min="20" max="20" width="1.453125" style="6" customWidth="1"/>
    <col min="21" max="16384" width="9.1796875" style="6"/>
  </cols>
  <sheetData>
    <row r="1" spans="2:20" customFormat="1" ht="12.5" x14ac:dyDescent="0.25"/>
    <row r="2" spans="2:20" customFormat="1" ht="12.5" x14ac:dyDescent="0.25">
      <c r="M2" s="36"/>
      <c r="T2" s="53" t="s">
        <v>58</v>
      </c>
    </row>
    <row r="3" spans="2:20" customFormat="1" ht="18.5" x14ac:dyDescent="0.45">
      <c r="M3" s="37"/>
    </row>
    <row r="4" spans="2:20" customFormat="1" ht="12.5" x14ac:dyDescent="0.25"/>
    <row r="5" spans="2:20" customFormat="1" ht="23.25" customHeight="1" x14ac:dyDescent="0.25">
      <c r="J5" s="57"/>
      <c r="K5" s="57"/>
      <c r="L5" s="57"/>
      <c r="M5" s="57"/>
      <c r="O5" s="57" t="s">
        <v>20</v>
      </c>
      <c r="P5" s="57"/>
      <c r="Q5" s="57"/>
      <c r="R5" s="57"/>
      <c r="S5" s="57"/>
      <c r="T5" s="57"/>
    </row>
    <row r="6" spans="2:20" customFormat="1" ht="14.25" customHeight="1" x14ac:dyDescent="0.4">
      <c r="D6" s="74" t="s">
        <v>59</v>
      </c>
      <c r="E6" s="40"/>
      <c r="J6" s="57"/>
      <c r="K6" s="57"/>
      <c r="L6" s="57"/>
      <c r="M6" s="57"/>
      <c r="O6" s="57"/>
      <c r="P6" s="57"/>
      <c r="Q6" s="57"/>
      <c r="R6" s="57"/>
      <c r="S6" s="57"/>
      <c r="T6" s="57"/>
    </row>
    <row r="7" spans="2:20" customFormat="1" ht="9" customHeight="1" x14ac:dyDescent="0.65">
      <c r="B7" s="39"/>
      <c r="E7" s="40"/>
      <c r="P7" s="38"/>
    </row>
    <row r="8" spans="2:20" customFormat="1" ht="7.5" customHeight="1" x14ac:dyDescent="0.25">
      <c r="B8" s="41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</row>
    <row r="9" spans="2:20" s="1" customFormat="1" ht="14.25" customHeight="1" x14ac:dyDescent="0.3">
      <c r="B9" s="46"/>
      <c r="T9" s="46"/>
    </row>
    <row r="10" spans="2:20" s="1" customFormat="1" ht="14.25" customHeight="1" x14ac:dyDescent="0.3">
      <c r="B10" s="46"/>
      <c r="D10" s="60" t="s">
        <v>8</v>
      </c>
      <c r="E10" s="60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2"/>
      <c r="T10" s="46"/>
    </row>
    <row r="11" spans="2:20" s="1" customFormat="1" ht="14.25" customHeight="1" x14ac:dyDescent="0.3">
      <c r="B11" s="46"/>
      <c r="T11" s="46"/>
    </row>
    <row r="12" spans="2:20" s="1" customFormat="1" ht="14.25" customHeight="1" x14ac:dyDescent="0.3">
      <c r="B12" s="46"/>
      <c r="D12" s="61" t="s">
        <v>45</v>
      </c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T12" s="46"/>
    </row>
    <row r="13" spans="2:20" s="1" customFormat="1" ht="14.25" customHeight="1" x14ac:dyDescent="0.3">
      <c r="B13" s="46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T13" s="46"/>
    </row>
    <row r="14" spans="2:20" s="1" customFormat="1" ht="14.25" customHeight="1" x14ac:dyDescent="0.3">
      <c r="B14" s="46"/>
      <c r="T14" s="46"/>
    </row>
    <row r="15" spans="2:20" s="1" customFormat="1" ht="14.25" customHeight="1" x14ac:dyDescent="0.3">
      <c r="B15" s="46"/>
      <c r="D15" s="56" t="s">
        <v>46</v>
      </c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T15" s="46"/>
    </row>
    <row r="16" spans="2:20" s="1" customFormat="1" ht="14.25" customHeight="1" x14ac:dyDescent="0.3">
      <c r="B16" s="4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T16" s="46"/>
    </row>
    <row r="17" spans="2:20" s="1" customFormat="1" ht="14.25" customHeight="1" x14ac:dyDescent="0.3">
      <c r="B17" s="46"/>
      <c r="T17" s="46"/>
    </row>
    <row r="18" spans="2:20" s="1" customFormat="1" ht="14.25" customHeight="1" x14ac:dyDescent="0.3">
      <c r="B18" s="46"/>
      <c r="D18" s="62" t="s">
        <v>36</v>
      </c>
      <c r="E18" s="62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2"/>
      <c r="T18" s="46"/>
    </row>
    <row r="19" spans="2:20" s="1" customFormat="1" ht="14.25" customHeight="1" x14ac:dyDescent="0.3">
      <c r="B19" s="46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T19" s="46"/>
    </row>
    <row r="20" spans="2:20" s="1" customFormat="1" ht="14.25" customHeight="1" x14ac:dyDescent="0.3">
      <c r="B20" s="46"/>
      <c r="D20" s="58" t="s">
        <v>47</v>
      </c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7"/>
      <c r="P20" s="7"/>
      <c r="Q20" s="7"/>
      <c r="R20" s="7"/>
      <c r="T20" s="46"/>
    </row>
    <row r="21" spans="2:20" s="1" customFormat="1" ht="14.25" customHeight="1" x14ac:dyDescent="0.3">
      <c r="B21" s="46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T21" s="46"/>
    </row>
    <row r="22" spans="2:20" s="1" customFormat="1" ht="14.25" customHeight="1" x14ac:dyDescent="0.3">
      <c r="B22" s="46"/>
      <c r="D22" s="58" t="s">
        <v>24</v>
      </c>
      <c r="E22" s="58"/>
      <c r="G22" s="10"/>
      <c r="H22" s="16"/>
      <c r="I22" s="11"/>
      <c r="J22" s="8"/>
      <c r="K22" s="8"/>
      <c r="L22" s="8"/>
      <c r="M22" s="8"/>
      <c r="N22" s="8"/>
      <c r="O22" s="8"/>
      <c r="P22" s="8"/>
      <c r="Q22" s="8"/>
      <c r="R22" s="8"/>
      <c r="T22" s="46"/>
    </row>
    <row r="23" spans="2:20" s="1" customFormat="1" ht="14.25" customHeight="1" x14ac:dyDescent="0.4">
      <c r="B23" s="46"/>
      <c r="D23" s="8"/>
      <c r="E23" s="8"/>
      <c r="G23" s="15" t="s">
        <v>30</v>
      </c>
      <c r="H23" s="22"/>
      <c r="I23" s="12"/>
      <c r="J23" s="35" t="str">
        <f>IF(H23="","",IF(AND(H23&gt;='Lösung Übung 1'!H23-0.001,H23&lt;='Lösung Übung 1'!H23+0.001),"Richtig","Falsch!!"))</f>
        <v/>
      </c>
      <c r="K23" s="8"/>
      <c r="L23" s="8"/>
      <c r="M23" s="8"/>
      <c r="N23" s="8"/>
      <c r="O23" s="8"/>
      <c r="P23" s="8"/>
      <c r="Q23" s="8"/>
      <c r="R23" s="8"/>
      <c r="T23" s="46"/>
    </row>
    <row r="24" spans="2:20" s="1" customFormat="1" ht="14.25" customHeight="1" x14ac:dyDescent="0.3">
      <c r="B24" s="46"/>
      <c r="D24" s="8"/>
      <c r="E24" s="8"/>
      <c r="G24" s="15" t="s">
        <v>21</v>
      </c>
      <c r="H24" s="22"/>
      <c r="I24" s="12"/>
      <c r="J24" s="35" t="str">
        <f>IF(H24="","",IF(AND(H24&gt;='Lösung Übung 1'!H24-0.001,H24&lt;='Lösung Übung 1'!H24+0.001),"Richtig","Falsch!!"))</f>
        <v/>
      </c>
      <c r="K24" s="8"/>
      <c r="L24" s="8"/>
      <c r="M24" s="8"/>
      <c r="N24" s="8"/>
      <c r="O24" s="8"/>
      <c r="P24" s="8"/>
      <c r="Q24" s="8"/>
      <c r="R24" s="8"/>
      <c r="T24" s="46"/>
    </row>
    <row r="25" spans="2:20" s="1" customFormat="1" ht="14.25" customHeight="1" x14ac:dyDescent="0.3">
      <c r="B25" s="46"/>
      <c r="D25" s="8"/>
      <c r="E25" s="8"/>
      <c r="G25" s="15" t="s">
        <v>22</v>
      </c>
      <c r="H25" s="23"/>
      <c r="I25" s="12"/>
      <c r="J25" s="35" t="str">
        <f>IF(H25="","",IF(AND(H25&gt;='Lösung Übung 1'!H25-0.001,H25&lt;='Lösung Übung 1'!H25+0.001),"Richtig","Falsch!!"))</f>
        <v/>
      </c>
      <c r="K25" s="8"/>
      <c r="L25" s="8"/>
      <c r="M25" s="8"/>
      <c r="N25" s="8"/>
      <c r="O25" s="8"/>
      <c r="P25" s="8"/>
      <c r="Q25" s="8"/>
      <c r="R25" s="8"/>
      <c r="T25" s="46"/>
    </row>
    <row r="26" spans="2:20" s="1" customFormat="1" ht="14.25" customHeight="1" x14ac:dyDescent="0.3">
      <c r="B26" s="46"/>
      <c r="D26" s="8"/>
      <c r="E26" s="8"/>
      <c r="G26" s="15" t="s">
        <v>23</v>
      </c>
      <c r="H26" s="24"/>
      <c r="I26" s="12"/>
      <c r="J26" s="35" t="str">
        <f>IF(H26="","",IF(AND(H26&gt;='Lösung Übung 1'!H26-0.00001,H26&lt;='Lösung Übung 1'!H26+0.00001),"Richtig","Falsch!!"))</f>
        <v/>
      </c>
      <c r="K26" s="8"/>
      <c r="L26" s="8"/>
      <c r="M26" s="8"/>
      <c r="N26" s="8"/>
      <c r="O26" s="8"/>
      <c r="P26" s="8"/>
      <c r="Q26" s="8"/>
      <c r="R26" s="8"/>
      <c r="T26" s="46"/>
    </row>
    <row r="27" spans="2:20" s="1" customFormat="1" ht="14.25" customHeight="1" x14ac:dyDescent="0.3">
      <c r="B27" s="46"/>
      <c r="D27" s="8"/>
      <c r="E27" s="8"/>
      <c r="G27" s="15" t="s">
        <v>25</v>
      </c>
      <c r="H27" s="24"/>
      <c r="I27" s="12"/>
      <c r="J27" s="35" t="str">
        <f>IF(H27="","",IF(AND(H27&gt;='Lösung Übung 1'!H27-0.001,H27&lt;='Lösung Übung 1'!H27+0.001),"Richtig","Falsch!!"))</f>
        <v/>
      </c>
      <c r="K27" s="8"/>
      <c r="L27" s="8"/>
      <c r="M27" s="8"/>
      <c r="N27" s="8"/>
      <c r="O27" s="8"/>
      <c r="P27" s="8"/>
      <c r="Q27" s="8"/>
      <c r="R27" s="8"/>
      <c r="T27" s="46"/>
    </row>
    <row r="28" spans="2:20" s="1" customFormat="1" ht="14.25" customHeight="1" x14ac:dyDescent="0.3">
      <c r="B28" s="46"/>
      <c r="D28" s="8"/>
      <c r="E28" s="8"/>
      <c r="G28" s="13"/>
      <c r="H28" s="17"/>
      <c r="I28" s="14"/>
      <c r="J28" s="19"/>
      <c r="K28" s="8"/>
      <c r="L28" s="8"/>
      <c r="M28" s="8"/>
      <c r="N28" s="8"/>
      <c r="O28" s="8"/>
      <c r="P28" s="8"/>
      <c r="Q28" s="8"/>
      <c r="R28" s="8"/>
      <c r="T28" s="46"/>
    </row>
    <row r="29" spans="2:20" s="1" customFormat="1" ht="14.25" customHeight="1" x14ac:dyDescent="0.3">
      <c r="B29" s="46"/>
      <c r="D29" s="8"/>
      <c r="E29" s="8"/>
      <c r="G29" s="8"/>
      <c r="H29" s="8"/>
      <c r="I29" s="8"/>
      <c r="J29" s="19"/>
      <c r="K29" s="8"/>
      <c r="L29" s="8"/>
      <c r="M29" s="8"/>
      <c r="N29" s="8"/>
      <c r="O29" s="8"/>
      <c r="P29" s="8"/>
      <c r="Q29" s="8"/>
      <c r="R29" s="8"/>
      <c r="T29" s="46"/>
    </row>
    <row r="30" spans="2:20" s="1" customFormat="1" ht="14.25" customHeight="1" x14ac:dyDescent="0.3">
      <c r="B30" s="46"/>
      <c r="D30" s="58" t="s">
        <v>26</v>
      </c>
      <c r="E30" s="58"/>
      <c r="F30" s="59"/>
      <c r="G30" s="10"/>
      <c r="H30" s="16"/>
      <c r="I30" s="11"/>
      <c r="J30" s="19"/>
      <c r="K30" s="8"/>
      <c r="L30" s="8"/>
      <c r="M30" s="8"/>
      <c r="N30" s="8"/>
      <c r="O30" s="8"/>
      <c r="P30" s="8"/>
      <c r="Q30" s="8"/>
      <c r="R30" s="8"/>
      <c r="T30" s="46"/>
    </row>
    <row r="31" spans="2:20" s="1" customFormat="1" ht="14.25" customHeight="1" x14ac:dyDescent="0.4">
      <c r="B31" s="46"/>
      <c r="D31" s="8"/>
      <c r="E31" s="8"/>
      <c r="F31" s="8"/>
      <c r="G31" s="15" t="s">
        <v>12</v>
      </c>
      <c r="H31" s="25"/>
      <c r="I31" s="12"/>
      <c r="J31" s="35" t="str">
        <f>IF(H31="","",IF(AND(H31&gt;='Lösung Übung 1'!H31-0.001,H31&lt;='Lösung Übung 1'!H31+0.001),"Richtig","Falsch!!"))</f>
        <v/>
      </c>
      <c r="K31" s="8"/>
      <c r="L31" s="8"/>
      <c r="M31" s="8"/>
      <c r="N31" s="8"/>
      <c r="O31" s="8"/>
      <c r="P31" s="8"/>
      <c r="Q31" s="8"/>
      <c r="R31" s="8"/>
      <c r="T31" s="46"/>
    </row>
    <row r="32" spans="2:20" s="1" customFormat="1" ht="14.25" customHeight="1" x14ac:dyDescent="0.4">
      <c r="B32" s="46"/>
      <c r="D32" s="8"/>
      <c r="E32" s="8"/>
      <c r="F32" s="8"/>
      <c r="G32" s="15" t="s">
        <v>13</v>
      </c>
      <c r="H32" s="25"/>
      <c r="I32" s="12"/>
      <c r="J32" s="35" t="str">
        <f>IF(H32="","",IF(AND(H32&gt;='Lösung Übung 1'!H32-0.001,H32&lt;='Lösung Übung 1'!H32+0.001),"Richtig","Falsch!!"))</f>
        <v/>
      </c>
      <c r="K32" s="8"/>
      <c r="L32" s="8"/>
      <c r="M32" s="8"/>
      <c r="N32" s="8"/>
      <c r="O32" s="8"/>
      <c r="P32" s="8"/>
      <c r="Q32" s="8"/>
      <c r="R32" s="8"/>
      <c r="T32" s="46"/>
    </row>
    <row r="33" spans="2:20" s="1" customFormat="1" ht="14.25" customHeight="1" x14ac:dyDescent="0.4">
      <c r="B33" s="46"/>
      <c r="D33" s="8"/>
      <c r="E33" s="8"/>
      <c r="F33" s="8"/>
      <c r="G33" s="15" t="s">
        <v>14</v>
      </c>
      <c r="H33" s="25"/>
      <c r="I33" s="12"/>
      <c r="J33" s="35" t="str">
        <f>IF(H33="","",IF(AND(H33&gt;='Lösung Übung 1'!H33-0.001,H33&lt;='Lösung Übung 1'!H33+0.001),"Richtig","Falsch!!"))</f>
        <v/>
      </c>
      <c r="K33" s="8"/>
      <c r="L33" s="8"/>
      <c r="M33" s="8"/>
      <c r="N33" s="8"/>
      <c r="O33" s="8"/>
      <c r="P33" s="8"/>
      <c r="Q33" s="8"/>
      <c r="R33" s="8"/>
      <c r="T33" s="46"/>
    </row>
    <row r="34" spans="2:20" s="1" customFormat="1" ht="14.25" customHeight="1" x14ac:dyDescent="0.4">
      <c r="B34" s="46"/>
      <c r="D34" s="8"/>
      <c r="E34" s="8"/>
      <c r="F34" s="8"/>
      <c r="G34" s="15" t="s">
        <v>15</v>
      </c>
      <c r="H34" s="25"/>
      <c r="I34" s="12"/>
      <c r="J34" s="35" t="str">
        <f>IF(H34="","",IF(AND(H34&gt;='Lösung Übung 1'!H34-0.001,H34&lt;='Lösung Übung 1'!H34+0.001),"Richtig","Falsch!!"))</f>
        <v/>
      </c>
      <c r="K34" s="8"/>
      <c r="L34" s="8"/>
      <c r="M34" s="8"/>
      <c r="N34" s="8"/>
      <c r="O34" s="8"/>
      <c r="P34" s="8"/>
      <c r="Q34" s="8"/>
      <c r="R34" s="8"/>
      <c r="T34" s="46"/>
    </row>
    <row r="35" spans="2:20" s="1" customFormat="1" ht="14.25" customHeight="1" x14ac:dyDescent="0.3">
      <c r="B35" s="46"/>
      <c r="D35" s="8"/>
      <c r="E35" s="8"/>
      <c r="F35" s="8"/>
      <c r="G35" s="13"/>
      <c r="H35" s="17"/>
      <c r="I35" s="14"/>
      <c r="J35" s="19"/>
      <c r="K35" s="8"/>
      <c r="L35" s="8"/>
      <c r="M35" s="8"/>
      <c r="N35" s="8"/>
      <c r="O35" s="8"/>
      <c r="P35" s="8"/>
      <c r="Q35" s="8"/>
      <c r="R35" s="8"/>
      <c r="T35" s="46"/>
    </row>
    <row r="36" spans="2:20" s="1" customFormat="1" ht="14.25" customHeight="1" x14ac:dyDescent="0.3">
      <c r="B36" s="46"/>
      <c r="D36" s="8"/>
      <c r="E36" s="8"/>
      <c r="F36" s="8"/>
      <c r="G36" s="8"/>
      <c r="H36" s="8"/>
      <c r="I36" s="8"/>
      <c r="J36" s="19"/>
      <c r="K36" s="8"/>
      <c r="L36" s="8"/>
      <c r="M36" s="8"/>
      <c r="N36" s="8"/>
      <c r="O36" s="8"/>
      <c r="P36" s="8"/>
      <c r="Q36" s="8"/>
      <c r="R36" s="8"/>
      <c r="T36" s="46"/>
    </row>
    <row r="37" spans="2:20" s="1" customFormat="1" ht="14.25" customHeight="1" x14ac:dyDescent="0.3">
      <c r="B37" s="46"/>
      <c r="D37" s="58" t="s">
        <v>27</v>
      </c>
      <c r="E37" s="58"/>
      <c r="F37" s="59"/>
      <c r="G37" s="10"/>
      <c r="H37" s="16"/>
      <c r="I37" s="11"/>
      <c r="J37" s="19"/>
      <c r="K37" s="8"/>
      <c r="L37" s="8"/>
      <c r="M37" s="8"/>
      <c r="N37" s="8"/>
      <c r="O37" s="8"/>
      <c r="P37" s="8"/>
      <c r="Q37" s="8"/>
      <c r="R37" s="8"/>
      <c r="T37" s="46"/>
    </row>
    <row r="38" spans="2:20" s="1" customFormat="1" ht="14.25" customHeight="1" x14ac:dyDescent="0.3">
      <c r="B38" s="46"/>
      <c r="D38" s="8"/>
      <c r="E38" s="8"/>
      <c r="F38" s="8"/>
      <c r="G38" s="15" t="s">
        <v>28</v>
      </c>
      <c r="H38" s="22"/>
      <c r="I38" s="12"/>
      <c r="J38" s="35" t="str">
        <f>IF(H38="","",IF(AND(H38&gt;='Lösung Übung 1'!H38-0.001,H38&lt;='Lösung Übung 1'!H38+0.001),"Richtig","Falsch!!"))</f>
        <v/>
      </c>
      <c r="K38" s="8"/>
      <c r="L38" s="8"/>
      <c r="M38" s="8"/>
      <c r="N38" s="8"/>
      <c r="O38" s="8"/>
      <c r="P38" s="8"/>
      <c r="Q38" s="8"/>
      <c r="R38" s="8"/>
      <c r="T38" s="46"/>
    </row>
    <row r="39" spans="2:20" s="1" customFormat="1" ht="14.25" customHeight="1" x14ac:dyDescent="0.3">
      <c r="B39" s="46"/>
      <c r="D39" s="8"/>
      <c r="E39" s="8"/>
      <c r="F39" s="8"/>
      <c r="G39" s="13"/>
      <c r="H39" s="17"/>
      <c r="I39" s="14"/>
      <c r="J39" s="8"/>
      <c r="K39" s="8"/>
      <c r="L39" s="8"/>
      <c r="M39" s="8"/>
      <c r="N39" s="8"/>
      <c r="O39" s="8"/>
      <c r="P39" s="8"/>
      <c r="Q39" s="8"/>
      <c r="R39" s="8"/>
      <c r="T39" s="46"/>
    </row>
    <row r="40" spans="2:20" s="1" customFormat="1" ht="14.25" customHeight="1" x14ac:dyDescent="0.3">
      <c r="B40" s="46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T40" s="46"/>
    </row>
    <row r="41" spans="2:20" s="1" customFormat="1" ht="14.25" customHeight="1" x14ac:dyDescent="0.3">
      <c r="B41" s="46"/>
      <c r="D41" s="63" t="s">
        <v>37</v>
      </c>
      <c r="E41" s="6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2"/>
      <c r="T41" s="46"/>
    </row>
    <row r="42" spans="2:20" s="1" customFormat="1" ht="14.25" customHeight="1" x14ac:dyDescent="0.3">
      <c r="B42" s="46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T42" s="46"/>
    </row>
    <row r="43" spans="2:20" s="1" customFormat="1" ht="14.25" customHeight="1" x14ac:dyDescent="0.3">
      <c r="B43" s="46"/>
      <c r="D43" s="58" t="s">
        <v>48</v>
      </c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7"/>
      <c r="P43" s="7"/>
      <c r="Q43" s="7"/>
      <c r="R43" s="7"/>
      <c r="T43" s="46"/>
    </row>
    <row r="44" spans="2:20" s="1" customFormat="1" ht="14.25" customHeight="1" x14ac:dyDescent="0.3">
      <c r="B44" s="46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T44" s="46"/>
    </row>
    <row r="45" spans="2:20" s="1" customFormat="1" ht="14.25" customHeight="1" x14ac:dyDescent="0.3">
      <c r="B45" s="46"/>
      <c r="D45" s="58" t="s">
        <v>24</v>
      </c>
      <c r="E45" s="58"/>
      <c r="G45" s="10"/>
      <c r="H45" s="16"/>
      <c r="I45" s="11"/>
      <c r="J45" s="8"/>
      <c r="K45" s="8"/>
      <c r="L45" s="8"/>
      <c r="M45" s="8"/>
      <c r="N45" s="8"/>
      <c r="O45" s="8"/>
      <c r="P45" s="8"/>
      <c r="Q45" s="8"/>
      <c r="R45" s="8"/>
      <c r="T45" s="46"/>
    </row>
    <row r="46" spans="2:20" s="1" customFormat="1" ht="14.25" customHeight="1" x14ac:dyDescent="0.4">
      <c r="B46" s="46"/>
      <c r="D46" s="8"/>
      <c r="E46" s="8"/>
      <c r="G46" s="15" t="s">
        <v>30</v>
      </c>
      <c r="H46" s="22"/>
      <c r="I46" s="12"/>
      <c r="J46" s="35" t="str">
        <f>IF(H46="","",IF(AND(H46&gt;='Lösung Übung 1'!H46-0.001,H46&lt;='Lösung Übung 1'!H46+0.001),"Richtig","Falsch!!"))</f>
        <v/>
      </c>
      <c r="K46" s="8"/>
      <c r="L46" s="8"/>
      <c r="M46" s="8"/>
      <c r="N46" s="8"/>
      <c r="O46" s="8"/>
      <c r="P46" s="8"/>
      <c r="Q46" s="8"/>
      <c r="R46" s="8"/>
      <c r="T46" s="46"/>
    </row>
    <row r="47" spans="2:20" s="1" customFormat="1" ht="14.25" customHeight="1" x14ac:dyDescent="0.3">
      <c r="B47" s="46"/>
      <c r="D47" s="8"/>
      <c r="E47" s="8"/>
      <c r="G47" s="15" t="s">
        <v>21</v>
      </c>
      <c r="H47" s="22"/>
      <c r="I47" s="12"/>
      <c r="J47" s="35" t="str">
        <f>IF(H47="","",IF(AND(H47&gt;='Lösung Übung 1'!H47-0.001,H47&lt;='Lösung Übung 1'!H47+0.001),"Richtig","Falsch!!"))</f>
        <v/>
      </c>
      <c r="K47" s="8"/>
      <c r="L47" s="8"/>
      <c r="M47" s="8"/>
      <c r="N47" s="8"/>
      <c r="O47" s="8"/>
      <c r="P47" s="8"/>
      <c r="Q47" s="8"/>
      <c r="R47" s="8"/>
      <c r="T47" s="46"/>
    </row>
    <row r="48" spans="2:20" s="1" customFormat="1" ht="14.25" customHeight="1" x14ac:dyDescent="0.3">
      <c r="B48" s="46"/>
      <c r="D48" s="8"/>
      <c r="E48" s="8"/>
      <c r="G48" s="15" t="s">
        <v>22</v>
      </c>
      <c r="H48" s="23"/>
      <c r="I48" s="12"/>
      <c r="J48" s="35" t="str">
        <f>IF(H48="","",IF(AND(H48&gt;='Lösung Übung 1'!H48-0.001,H48&lt;='Lösung Übung 1'!H48+0.001),"Richtig","Falsch!!"))</f>
        <v/>
      </c>
      <c r="K48" s="8"/>
      <c r="L48" s="8"/>
      <c r="M48" s="8"/>
      <c r="N48" s="8"/>
      <c r="O48" s="8"/>
      <c r="P48" s="8"/>
      <c r="Q48" s="8"/>
      <c r="R48" s="8"/>
      <c r="T48" s="46"/>
    </row>
    <row r="49" spans="2:20" s="1" customFormat="1" ht="14.25" customHeight="1" x14ac:dyDescent="0.3">
      <c r="B49" s="46"/>
      <c r="D49" s="8"/>
      <c r="E49" s="8"/>
      <c r="G49" s="15" t="s">
        <v>23</v>
      </c>
      <c r="H49" s="24"/>
      <c r="I49" s="12"/>
      <c r="J49" s="35" t="str">
        <f>IF(H49="","",IF(AND(H49&gt;='Lösung Übung 1'!H49-0.00001,H49&lt;='Lösung Übung 1'!H49+0.00001),"Richtig","Falsch!!"))</f>
        <v/>
      </c>
      <c r="K49" s="8"/>
      <c r="L49" s="8"/>
      <c r="M49" s="8"/>
      <c r="N49" s="8"/>
      <c r="O49" s="8"/>
      <c r="P49" s="8"/>
      <c r="Q49" s="8"/>
      <c r="R49" s="8"/>
      <c r="T49" s="46"/>
    </row>
    <row r="50" spans="2:20" s="1" customFormat="1" ht="14.25" customHeight="1" x14ac:dyDescent="0.3">
      <c r="B50" s="46"/>
      <c r="D50" s="8"/>
      <c r="E50" s="8"/>
      <c r="G50" s="15" t="s">
        <v>25</v>
      </c>
      <c r="H50" s="24"/>
      <c r="I50" s="12"/>
      <c r="J50" s="35" t="str">
        <f>IF(H50="","",IF(AND(H50&gt;='Lösung Übung 1'!H50-0.001,H50&lt;='Lösung Übung 1'!H50+0.001),"Richtig","Falsch!!"))</f>
        <v/>
      </c>
      <c r="K50" s="8"/>
      <c r="L50" s="8"/>
      <c r="M50" s="8"/>
      <c r="N50" s="8"/>
      <c r="O50" s="8"/>
      <c r="P50" s="8"/>
      <c r="Q50" s="8"/>
      <c r="R50" s="8"/>
      <c r="T50" s="46"/>
    </row>
    <row r="51" spans="2:20" s="1" customFormat="1" ht="14.25" customHeight="1" x14ac:dyDescent="0.3">
      <c r="B51" s="46"/>
      <c r="D51" s="8"/>
      <c r="E51" s="8"/>
      <c r="G51" s="13"/>
      <c r="H51" s="17"/>
      <c r="I51" s="14"/>
      <c r="J51" s="19"/>
      <c r="K51" s="8"/>
      <c r="L51" s="8"/>
      <c r="M51" s="8"/>
      <c r="N51" s="8"/>
      <c r="O51" s="8"/>
      <c r="P51" s="8"/>
      <c r="Q51" s="8"/>
      <c r="R51" s="8"/>
      <c r="T51" s="46"/>
    </row>
    <row r="52" spans="2:20" s="1" customFormat="1" ht="14.25" customHeight="1" x14ac:dyDescent="0.3">
      <c r="B52" s="46"/>
      <c r="D52" s="8"/>
      <c r="E52" s="8"/>
      <c r="G52" s="8"/>
      <c r="H52" s="8"/>
      <c r="I52" s="8"/>
      <c r="J52" s="19"/>
      <c r="K52" s="8"/>
      <c r="L52" s="8"/>
      <c r="M52" s="8"/>
      <c r="N52" s="8"/>
      <c r="O52" s="8"/>
      <c r="P52" s="8"/>
      <c r="Q52" s="8"/>
      <c r="R52" s="8"/>
      <c r="T52" s="46"/>
    </row>
    <row r="53" spans="2:20" s="1" customFormat="1" ht="14.25" customHeight="1" x14ac:dyDescent="0.3">
      <c r="B53" s="46"/>
      <c r="D53" s="58" t="s">
        <v>26</v>
      </c>
      <c r="E53" s="58"/>
      <c r="F53" s="59"/>
      <c r="G53" s="10"/>
      <c r="H53" s="16"/>
      <c r="I53" s="11"/>
      <c r="J53" s="19"/>
      <c r="K53" s="8"/>
      <c r="L53" s="8"/>
      <c r="M53" s="8"/>
      <c r="N53" s="8"/>
      <c r="O53" s="8"/>
      <c r="P53" s="8"/>
      <c r="Q53" s="8"/>
      <c r="R53" s="8"/>
      <c r="T53" s="46"/>
    </row>
    <row r="54" spans="2:20" s="1" customFormat="1" ht="14.25" customHeight="1" x14ac:dyDescent="0.4">
      <c r="B54" s="46"/>
      <c r="D54" s="8"/>
      <c r="E54" s="8"/>
      <c r="F54" s="8"/>
      <c r="G54" s="20" t="s">
        <v>19</v>
      </c>
      <c r="H54" s="25"/>
      <c r="I54" s="12"/>
      <c r="J54" s="35" t="str">
        <f>IF(H54="","",IF(AND(H54&gt;='Lösung Übung 1'!H54-0.001,H54&lt;='Lösung Übung 1'!H54+0.001),"Richtig","Falsch!!"))</f>
        <v/>
      </c>
      <c r="K54" s="8"/>
      <c r="L54" s="8"/>
      <c r="M54" s="8"/>
      <c r="N54" s="8"/>
      <c r="O54" s="8"/>
      <c r="P54" s="8"/>
      <c r="Q54" s="8"/>
      <c r="R54" s="8"/>
      <c r="T54" s="46"/>
    </row>
    <row r="55" spans="2:20" s="1" customFormat="1" ht="14.25" customHeight="1" x14ac:dyDescent="0.4">
      <c r="B55" s="46"/>
      <c r="D55" s="8"/>
      <c r="E55" s="8"/>
      <c r="F55" s="8"/>
      <c r="G55" s="20" t="s">
        <v>18</v>
      </c>
      <c r="H55" s="25"/>
      <c r="I55" s="12"/>
      <c r="J55" s="35" t="str">
        <f>IF(H55="","",IF(AND(H55&gt;='Lösung Übung 1'!H55-0.001,H55&lt;='Lösung Übung 1'!H55+0.001),"Richtig","Falsch!!"))</f>
        <v/>
      </c>
      <c r="K55" s="8"/>
      <c r="L55" s="8"/>
      <c r="M55" s="8"/>
      <c r="N55" s="8"/>
      <c r="O55" s="8"/>
      <c r="P55" s="8"/>
      <c r="Q55" s="8"/>
      <c r="R55" s="8"/>
      <c r="T55" s="46"/>
    </row>
    <row r="56" spans="2:20" s="1" customFormat="1" ht="14.25" customHeight="1" x14ac:dyDescent="0.4">
      <c r="B56" s="46"/>
      <c r="D56" s="8"/>
      <c r="E56" s="8"/>
      <c r="F56" s="8"/>
      <c r="G56" s="15" t="s">
        <v>16</v>
      </c>
      <c r="H56" s="25"/>
      <c r="I56" s="12"/>
      <c r="J56" s="35" t="str">
        <f>IF(H56="","",IF(AND(H56&gt;='Lösung Übung 1'!H56-0.001,H56&lt;='Lösung Übung 1'!H56+0.001),"Richtig","Falsch!!"))</f>
        <v/>
      </c>
      <c r="K56" s="8"/>
      <c r="L56" s="8"/>
      <c r="M56" s="8"/>
      <c r="N56" s="8"/>
      <c r="O56" s="8"/>
      <c r="P56" s="8"/>
      <c r="Q56" s="8"/>
      <c r="R56" s="8"/>
      <c r="T56" s="46"/>
    </row>
    <row r="57" spans="2:20" s="1" customFormat="1" ht="14.25" customHeight="1" x14ac:dyDescent="0.4">
      <c r="B57" s="46"/>
      <c r="D57" s="8"/>
      <c r="E57" s="8"/>
      <c r="F57" s="8"/>
      <c r="G57" s="15" t="s">
        <v>17</v>
      </c>
      <c r="H57" s="25"/>
      <c r="I57" s="12"/>
      <c r="J57" s="35" t="str">
        <f>IF(H57="","",IF(AND(H57&gt;='Lösung Übung 1'!H57-0.001,H57&lt;='Lösung Übung 1'!H57+0.001),"Richtig","Falsch!!"))</f>
        <v/>
      </c>
      <c r="K57" s="8"/>
      <c r="L57" s="8"/>
      <c r="M57" s="8"/>
      <c r="N57" s="8"/>
      <c r="O57" s="8"/>
      <c r="P57" s="8"/>
      <c r="Q57" s="8"/>
      <c r="R57" s="8"/>
      <c r="T57" s="46"/>
    </row>
    <row r="58" spans="2:20" s="1" customFormat="1" ht="14.25" customHeight="1" x14ac:dyDescent="0.3">
      <c r="B58" s="46"/>
      <c r="D58" s="8"/>
      <c r="E58" s="8"/>
      <c r="F58" s="8"/>
      <c r="G58" s="13"/>
      <c r="H58" s="17"/>
      <c r="I58" s="14"/>
      <c r="J58" s="19"/>
      <c r="K58" s="8"/>
      <c r="L58" s="8"/>
      <c r="M58" s="8"/>
      <c r="N58" s="8"/>
      <c r="O58" s="8"/>
      <c r="P58" s="8"/>
      <c r="Q58" s="8"/>
      <c r="R58" s="8"/>
      <c r="T58" s="46"/>
    </row>
    <row r="59" spans="2:20" s="1" customFormat="1" ht="14.25" customHeight="1" x14ac:dyDescent="0.3">
      <c r="B59" s="46"/>
      <c r="D59" s="8"/>
      <c r="E59" s="8"/>
      <c r="F59" s="8"/>
      <c r="G59" s="8"/>
      <c r="H59" s="8"/>
      <c r="I59" s="8"/>
      <c r="J59" s="19"/>
      <c r="K59" s="8"/>
      <c r="L59" s="8"/>
      <c r="M59" s="8"/>
      <c r="N59" s="8"/>
      <c r="O59" s="8"/>
      <c r="P59" s="8"/>
      <c r="Q59" s="8"/>
      <c r="R59" s="8"/>
      <c r="T59" s="46"/>
    </row>
    <row r="60" spans="2:20" s="1" customFormat="1" ht="14.25" customHeight="1" x14ac:dyDescent="0.3">
      <c r="B60" s="46"/>
      <c r="D60" s="58" t="s">
        <v>27</v>
      </c>
      <c r="E60" s="58"/>
      <c r="F60" s="59"/>
      <c r="G60" s="10"/>
      <c r="H60" s="16"/>
      <c r="I60" s="11"/>
      <c r="J60" s="19"/>
      <c r="K60" s="8"/>
      <c r="L60" s="8"/>
      <c r="M60" s="8"/>
      <c r="N60" s="8"/>
      <c r="O60" s="8"/>
      <c r="P60" s="8"/>
      <c r="Q60" s="8"/>
      <c r="R60" s="8"/>
      <c r="T60" s="46"/>
    </row>
    <row r="61" spans="2:20" s="1" customFormat="1" ht="14.25" customHeight="1" x14ac:dyDescent="0.3">
      <c r="B61" s="46"/>
      <c r="D61" s="8"/>
      <c r="E61" s="8"/>
      <c r="F61" s="8"/>
      <c r="G61" s="15" t="s">
        <v>29</v>
      </c>
      <c r="H61" s="22"/>
      <c r="I61" s="12"/>
      <c r="J61" s="35" t="str">
        <f>IF(H61="","",IF(AND(H61&gt;='Lösung Übung 1'!H61-0.001,H61&lt;='Lösung Übung 1'!H61+0.001),"Richtig","Falsch!!"))</f>
        <v/>
      </c>
      <c r="K61" s="8"/>
      <c r="L61" s="8"/>
      <c r="M61" s="8"/>
      <c r="N61" s="8"/>
      <c r="O61" s="8"/>
      <c r="P61" s="8"/>
      <c r="Q61" s="8"/>
      <c r="R61" s="8"/>
      <c r="T61" s="46"/>
    </row>
    <row r="62" spans="2:20" s="1" customFormat="1" ht="14.25" customHeight="1" x14ac:dyDescent="0.3">
      <c r="B62" s="46"/>
      <c r="D62" s="8"/>
      <c r="E62" s="8"/>
      <c r="F62" s="8"/>
      <c r="G62" s="13"/>
      <c r="H62" s="17"/>
      <c r="I62" s="14"/>
      <c r="J62" s="8"/>
      <c r="K62" s="8"/>
      <c r="L62" s="8"/>
      <c r="M62" s="8"/>
      <c r="N62" s="8"/>
      <c r="O62" s="8"/>
      <c r="P62" s="8"/>
      <c r="Q62" s="8"/>
      <c r="R62" s="8"/>
      <c r="T62" s="46"/>
    </row>
    <row r="63" spans="2:20" s="1" customFormat="1" ht="14.25" customHeight="1" x14ac:dyDescent="0.3">
      <c r="B63" s="46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T63" s="46"/>
    </row>
    <row r="64" spans="2:20" s="1" customFormat="1" ht="7.5" customHeight="1" x14ac:dyDescent="0.3"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</row>
    <row r="65" spans="1:18" s="1" customFormat="1" x14ac:dyDescent="0.3"/>
    <row r="66" spans="1:18" s="1" customFormat="1" x14ac:dyDescent="0.3">
      <c r="A66" s="3"/>
      <c r="C66" s="3"/>
      <c r="D66" s="4" t="s">
        <v>35</v>
      </c>
      <c r="E66" s="5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18" s="1" customFormat="1" x14ac:dyDescent="0.3"/>
    <row r="81" s="6" customFormat="1" x14ac:dyDescent="0.3"/>
    <row r="82" s="6" customFormat="1" x14ac:dyDescent="0.3"/>
    <row r="83" s="6" customFormat="1" x14ac:dyDescent="0.3"/>
    <row r="84" s="6" customFormat="1" x14ac:dyDescent="0.3"/>
    <row r="85" s="6" customFormat="1" x14ac:dyDescent="0.3"/>
    <row r="86" s="6" customFormat="1" x14ac:dyDescent="0.3"/>
    <row r="87" s="6" customFormat="1" x14ac:dyDescent="0.3"/>
    <row r="88" s="6" customFormat="1" x14ac:dyDescent="0.3"/>
    <row r="89" s="6" customFormat="1" x14ac:dyDescent="0.3"/>
    <row r="90" s="6" customFormat="1" x14ac:dyDescent="0.3"/>
    <row r="91" s="6" customFormat="1" x14ac:dyDescent="0.3"/>
    <row r="92" s="6" customFormat="1" x14ac:dyDescent="0.3"/>
    <row r="93" s="6" customFormat="1" x14ac:dyDescent="0.3"/>
  </sheetData>
  <mergeCells count="15">
    <mergeCell ref="D45:E45"/>
    <mergeCell ref="D53:F53"/>
    <mergeCell ref="D60:F60"/>
    <mergeCell ref="D10:E10"/>
    <mergeCell ref="O5:T6"/>
    <mergeCell ref="D12:R13"/>
    <mergeCell ref="D15:R16"/>
    <mergeCell ref="D43:N43"/>
    <mergeCell ref="D18:E18"/>
    <mergeCell ref="D41:E41"/>
    <mergeCell ref="D20:N20"/>
    <mergeCell ref="D22:E22"/>
    <mergeCell ref="J5:M6"/>
    <mergeCell ref="D30:F30"/>
    <mergeCell ref="D37:F37"/>
  </mergeCells>
  <phoneticPr fontId="0" type="noConversion"/>
  <conditionalFormatting sqref="J23:J38 J46:J61">
    <cfRule type="cellIs" dxfId="9" priority="1" stopIfTrue="1" operator="equal">
      <formula>"Richtig"</formula>
    </cfRule>
    <cfRule type="cellIs" dxfId="8" priority="2" stopIfTrue="1" operator="equal">
      <formula>"Falsch!!"</formula>
    </cfRule>
  </conditionalFormatting>
  <pageMargins left="0.75" right="0.75" top="1" bottom="1" header="0.4921259845" footer="0.4921259845"/>
  <pageSetup paperSize="9" scale="53" orientation="portrait" horizontalDpi="360" verticalDpi="12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T93"/>
  <sheetViews>
    <sheetView showGridLines="0" zoomScaleNormal="100" workbookViewId="0"/>
  </sheetViews>
  <sheetFormatPr defaultColWidth="9.1796875" defaultRowHeight="14" x14ac:dyDescent="0.3"/>
  <cols>
    <col min="1" max="1" width="9.1796875" style="6"/>
    <col min="2" max="2" width="1.453125" style="6" customWidth="1"/>
    <col min="3" max="3" width="12.453125" style="6" customWidth="1"/>
    <col min="4" max="4" width="41.453125" style="6" customWidth="1"/>
    <col min="5" max="5" width="11.1796875" style="6" customWidth="1"/>
    <col min="6" max="7" width="10.1796875" style="6" bestFit="1" customWidth="1"/>
    <col min="8" max="8" width="12.1796875" style="6" customWidth="1"/>
    <col min="9" max="9" width="10.1796875" style="6" bestFit="1" customWidth="1"/>
    <col min="10" max="10" width="12.7265625" style="6" customWidth="1"/>
    <col min="11" max="11" width="15.26953125" style="6" customWidth="1"/>
    <col min="12" max="12" width="11.81640625" style="6" customWidth="1"/>
    <col min="13" max="13" width="1.453125" style="6" customWidth="1"/>
    <col min="14" max="14" width="10.7265625" style="6" customWidth="1"/>
    <col min="15" max="16" width="9.1796875" style="6"/>
    <col min="17" max="17" width="10.54296875" style="6" bestFit="1" customWidth="1"/>
    <col min="18" max="19" width="9.1796875" style="6"/>
    <col min="20" max="20" width="1.453125" style="6" customWidth="1"/>
    <col min="21" max="16384" width="9.1796875" style="6"/>
  </cols>
  <sheetData>
    <row r="1" spans="2:20" customFormat="1" ht="12.5" x14ac:dyDescent="0.25"/>
    <row r="2" spans="2:20" customFormat="1" ht="12.5" x14ac:dyDescent="0.25">
      <c r="M2" s="36"/>
      <c r="T2" s="53" t="s">
        <v>58</v>
      </c>
    </row>
    <row r="3" spans="2:20" customFormat="1" ht="18.5" x14ac:dyDescent="0.45">
      <c r="M3" s="37"/>
    </row>
    <row r="4" spans="2:20" customFormat="1" ht="12.5" x14ac:dyDescent="0.25"/>
    <row r="5" spans="2:20" customFormat="1" ht="23.25" customHeight="1" x14ac:dyDescent="0.25">
      <c r="J5" s="57"/>
      <c r="K5" s="57"/>
      <c r="L5" s="57"/>
      <c r="M5" s="57"/>
      <c r="O5" s="57" t="s">
        <v>20</v>
      </c>
      <c r="P5" s="57"/>
      <c r="Q5" s="57"/>
      <c r="R5" s="57"/>
      <c r="S5" s="57"/>
      <c r="T5" s="57"/>
    </row>
    <row r="6" spans="2:20" customFormat="1" ht="14.25" customHeight="1" x14ac:dyDescent="0.4">
      <c r="D6" s="74" t="s">
        <v>59</v>
      </c>
      <c r="E6" s="40"/>
      <c r="J6" s="57"/>
      <c r="K6" s="57"/>
      <c r="L6" s="57"/>
      <c r="M6" s="57"/>
      <c r="O6" s="57"/>
      <c r="P6" s="57"/>
      <c r="Q6" s="57"/>
      <c r="R6" s="57"/>
      <c r="S6" s="57"/>
      <c r="T6" s="57"/>
    </row>
    <row r="7" spans="2:20" customFormat="1" ht="9" customHeight="1" x14ac:dyDescent="0.65">
      <c r="B7" s="39"/>
      <c r="E7" s="40"/>
      <c r="P7" s="38"/>
    </row>
    <row r="8" spans="2:20" customFormat="1" ht="7.5" customHeight="1" x14ac:dyDescent="0.25">
      <c r="B8" s="41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</row>
    <row r="9" spans="2:20" s="1" customFormat="1" ht="14.25" customHeight="1" x14ac:dyDescent="0.3">
      <c r="B9" s="46"/>
      <c r="D9" s="43"/>
      <c r="T9" s="46"/>
    </row>
    <row r="10" spans="2:20" s="1" customFormat="1" ht="14.25" customHeight="1" x14ac:dyDescent="0.3">
      <c r="B10" s="46"/>
      <c r="D10" s="60" t="s">
        <v>8</v>
      </c>
      <c r="E10" s="60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2"/>
      <c r="T10" s="46"/>
    </row>
    <row r="11" spans="2:20" s="1" customFormat="1" ht="14.25" customHeight="1" x14ac:dyDescent="0.3">
      <c r="B11" s="46"/>
      <c r="T11" s="46"/>
    </row>
    <row r="12" spans="2:20" s="1" customFormat="1" ht="14.25" customHeight="1" x14ac:dyDescent="0.3">
      <c r="B12" s="46"/>
      <c r="D12" s="61" t="s">
        <v>45</v>
      </c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T12" s="46"/>
    </row>
    <row r="13" spans="2:20" s="1" customFormat="1" ht="14.25" customHeight="1" x14ac:dyDescent="0.3">
      <c r="B13" s="46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T13" s="46"/>
    </row>
    <row r="14" spans="2:20" s="1" customFormat="1" ht="14.25" customHeight="1" x14ac:dyDescent="0.3">
      <c r="B14" s="46"/>
      <c r="T14" s="46"/>
    </row>
    <row r="15" spans="2:20" s="1" customFormat="1" ht="14.25" customHeight="1" x14ac:dyDescent="0.3">
      <c r="B15" s="46"/>
      <c r="D15" s="56" t="s">
        <v>46</v>
      </c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T15" s="46"/>
    </row>
    <row r="16" spans="2:20" s="1" customFormat="1" ht="14.25" customHeight="1" x14ac:dyDescent="0.3">
      <c r="B16" s="4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T16" s="46"/>
    </row>
    <row r="17" spans="2:20" s="1" customFormat="1" ht="14.25" customHeight="1" x14ac:dyDescent="0.3">
      <c r="B17" s="46"/>
      <c r="T17" s="46"/>
    </row>
    <row r="18" spans="2:20" s="1" customFormat="1" ht="14.25" customHeight="1" x14ac:dyDescent="0.3">
      <c r="B18" s="46"/>
      <c r="D18" s="62" t="s">
        <v>36</v>
      </c>
      <c r="E18" s="62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2"/>
      <c r="T18" s="46"/>
    </row>
    <row r="19" spans="2:20" s="1" customFormat="1" ht="14.25" customHeight="1" x14ac:dyDescent="0.3">
      <c r="B19" s="46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T19" s="46"/>
    </row>
    <row r="20" spans="2:20" s="1" customFormat="1" ht="14.25" customHeight="1" x14ac:dyDescent="0.3">
      <c r="B20" s="46"/>
      <c r="D20" s="58" t="s">
        <v>47</v>
      </c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7"/>
      <c r="P20" s="7"/>
      <c r="Q20" s="7"/>
      <c r="R20" s="7"/>
      <c r="T20" s="46"/>
    </row>
    <row r="21" spans="2:20" s="1" customFormat="1" ht="14.25" customHeight="1" x14ac:dyDescent="0.3">
      <c r="B21" s="46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T21" s="46"/>
    </row>
    <row r="22" spans="2:20" s="1" customFormat="1" ht="14.25" customHeight="1" x14ac:dyDescent="0.3">
      <c r="B22" s="46"/>
      <c r="D22" s="58" t="s">
        <v>24</v>
      </c>
      <c r="E22" s="58"/>
      <c r="G22" s="10"/>
      <c r="H22" s="16"/>
      <c r="I22" s="11"/>
      <c r="J22" s="8"/>
      <c r="K22" s="8"/>
      <c r="L22" s="8"/>
      <c r="M22" s="8"/>
      <c r="N22" s="8"/>
      <c r="O22" s="8"/>
      <c r="P22" s="8"/>
      <c r="Q22" s="8"/>
      <c r="R22" s="8"/>
      <c r="T22" s="46"/>
    </row>
    <row r="23" spans="2:20" s="1" customFormat="1" ht="14.25" customHeight="1" x14ac:dyDescent="0.4">
      <c r="B23" s="46"/>
      <c r="D23" s="8"/>
      <c r="E23" s="8"/>
      <c r="G23" s="15" t="s">
        <v>30</v>
      </c>
      <c r="H23" s="26">
        <v>60</v>
      </c>
      <c r="I23" s="12"/>
      <c r="J23" s="8"/>
      <c r="K23" s="8"/>
      <c r="L23" s="8"/>
      <c r="M23" s="8"/>
      <c r="N23" s="8"/>
      <c r="O23" s="8"/>
      <c r="P23" s="8"/>
      <c r="Q23" s="8"/>
      <c r="R23" s="8"/>
      <c r="T23" s="46"/>
    </row>
    <row r="24" spans="2:20" s="1" customFormat="1" ht="14.25" customHeight="1" x14ac:dyDescent="0.3">
      <c r="B24" s="46"/>
      <c r="D24" s="8"/>
      <c r="E24" s="8"/>
      <c r="G24" s="15" t="s">
        <v>21</v>
      </c>
      <c r="H24" s="26">
        <v>58</v>
      </c>
      <c r="I24" s="12"/>
      <c r="J24" s="8"/>
      <c r="K24" s="8"/>
      <c r="L24" s="8"/>
      <c r="M24" s="8"/>
      <c r="N24" s="8"/>
      <c r="O24" s="8"/>
      <c r="P24" s="8"/>
      <c r="Q24" s="8"/>
      <c r="R24" s="8"/>
      <c r="T24" s="46"/>
    </row>
    <row r="25" spans="2:20" s="1" customFormat="1" ht="14.25" customHeight="1" x14ac:dyDescent="0.3">
      <c r="B25" s="46"/>
      <c r="D25" s="8"/>
      <c r="E25" s="8"/>
      <c r="G25" s="15" t="s">
        <v>22</v>
      </c>
      <c r="H25" s="26">
        <v>0.5</v>
      </c>
      <c r="I25" s="12"/>
      <c r="K25" s="8"/>
      <c r="L25" s="8"/>
      <c r="M25" s="8"/>
      <c r="N25" s="8"/>
      <c r="O25" s="8"/>
      <c r="P25" s="8"/>
      <c r="Q25" s="8"/>
      <c r="R25" s="8"/>
      <c r="T25" s="46"/>
    </row>
    <row r="26" spans="2:20" s="1" customFormat="1" ht="14.25" customHeight="1" x14ac:dyDescent="0.3">
      <c r="B26" s="46"/>
      <c r="D26" s="8"/>
      <c r="E26" s="8"/>
      <c r="G26" s="15" t="s">
        <v>23</v>
      </c>
      <c r="H26" s="28">
        <f>LN(1+0.025)</f>
        <v>2.4692612590371414E-2</v>
      </c>
      <c r="I26" s="12"/>
      <c r="J26" s="64" t="s">
        <v>41</v>
      </c>
      <c r="K26" s="55"/>
      <c r="L26" s="55"/>
      <c r="M26" s="55"/>
      <c r="N26" s="55"/>
      <c r="O26" s="55"/>
      <c r="P26" s="55"/>
      <c r="Q26" s="55"/>
      <c r="R26" s="55"/>
      <c r="T26" s="46"/>
    </row>
    <row r="27" spans="2:20" s="1" customFormat="1" ht="14.25" customHeight="1" x14ac:dyDescent="0.3">
      <c r="B27" s="46"/>
      <c r="D27" s="8"/>
      <c r="E27" s="8"/>
      <c r="G27" s="15" t="s">
        <v>25</v>
      </c>
      <c r="H27" s="28">
        <v>0.12</v>
      </c>
      <c r="I27" s="12"/>
      <c r="J27" s="65"/>
      <c r="K27" s="55"/>
      <c r="L27" s="55"/>
      <c r="M27" s="55"/>
      <c r="N27" s="55"/>
      <c r="O27" s="55"/>
      <c r="P27" s="55"/>
      <c r="Q27" s="55"/>
      <c r="R27" s="55"/>
      <c r="T27" s="46"/>
    </row>
    <row r="28" spans="2:20" s="1" customFormat="1" ht="14.25" customHeight="1" x14ac:dyDescent="0.3">
      <c r="B28" s="46"/>
      <c r="D28" s="8"/>
      <c r="E28" s="8"/>
      <c r="G28" s="13"/>
      <c r="H28" s="17"/>
      <c r="I28" s="14"/>
      <c r="J28" s="8"/>
      <c r="K28" s="8"/>
      <c r="L28" s="8"/>
      <c r="M28" s="8"/>
      <c r="N28" s="8"/>
      <c r="O28" s="8"/>
      <c r="P28" s="8"/>
      <c r="Q28" s="8"/>
      <c r="R28" s="8"/>
      <c r="T28" s="46"/>
    </row>
    <row r="29" spans="2:20" s="1" customFormat="1" ht="14.25" customHeight="1" x14ac:dyDescent="0.3">
      <c r="B29" s="46"/>
      <c r="D29" s="8"/>
      <c r="E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T29" s="46"/>
    </row>
    <row r="30" spans="2:20" s="1" customFormat="1" ht="14.25" customHeight="1" x14ac:dyDescent="0.3">
      <c r="B30" s="46"/>
      <c r="D30" s="58" t="s">
        <v>26</v>
      </c>
      <c r="E30" s="58"/>
      <c r="F30" s="59"/>
      <c r="G30" s="10"/>
      <c r="H30" s="16"/>
      <c r="I30" s="11"/>
      <c r="J30" s="8"/>
      <c r="K30" s="8"/>
      <c r="L30" s="8"/>
      <c r="M30" s="8"/>
      <c r="N30" s="8"/>
      <c r="O30" s="8"/>
      <c r="P30" s="8"/>
      <c r="Q30" s="8"/>
      <c r="R30" s="8"/>
      <c r="T30" s="46"/>
    </row>
    <row r="31" spans="2:20" s="1" customFormat="1" ht="14.25" customHeight="1" x14ac:dyDescent="0.4">
      <c r="B31" s="46"/>
      <c r="D31" s="8"/>
      <c r="E31" s="8"/>
      <c r="F31" s="8"/>
      <c r="G31" s="15" t="s">
        <v>12</v>
      </c>
      <c r="H31" s="29">
        <f>(LN(H23/H24)+(H26+H27^2/2)*H25)/(H27*H25^0.5)</f>
        <v>0.58746263998040049</v>
      </c>
      <c r="I31" s="12"/>
      <c r="J31" s="8"/>
      <c r="K31" s="8"/>
      <c r="L31" s="8"/>
      <c r="M31" s="8"/>
      <c r="N31" s="8"/>
      <c r="O31" s="8"/>
      <c r="P31" s="8"/>
      <c r="Q31" s="8"/>
      <c r="R31" s="8"/>
      <c r="T31" s="46"/>
    </row>
    <row r="32" spans="2:20" s="1" customFormat="1" ht="14.25" customHeight="1" x14ac:dyDescent="0.4">
      <c r="B32" s="46"/>
      <c r="D32" s="8"/>
      <c r="E32" s="8"/>
      <c r="F32" s="8"/>
      <c r="G32" s="15" t="s">
        <v>13</v>
      </c>
      <c r="H32" s="29">
        <f>H31-H27*H25^0.5</f>
        <v>0.50260982623801476</v>
      </c>
      <c r="I32" s="12"/>
      <c r="J32" s="8"/>
      <c r="K32" s="8"/>
      <c r="L32" s="8"/>
      <c r="M32" s="8"/>
      <c r="N32" s="8"/>
      <c r="O32" s="8"/>
      <c r="P32" s="8"/>
      <c r="Q32" s="8"/>
      <c r="R32" s="8"/>
      <c r="T32" s="46"/>
    </row>
    <row r="33" spans="2:20" s="1" customFormat="1" ht="14.25" customHeight="1" x14ac:dyDescent="0.4">
      <c r="B33" s="46"/>
      <c r="D33" s="8"/>
      <c r="E33" s="8"/>
      <c r="F33" s="8"/>
      <c r="G33" s="15" t="s">
        <v>14</v>
      </c>
      <c r="H33" s="29">
        <f>NORMSDIST(H31)</f>
        <v>0.72155348261236318</v>
      </c>
      <c r="I33" s="12"/>
      <c r="J33" s="8"/>
      <c r="K33" s="8"/>
      <c r="L33" s="8"/>
      <c r="M33" s="8"/>
      <c r="N33" s="8"/>
      <c r="O33" s="8"/>
      <c r="P33" s="8"/>
      <c r="Q33" s="8"/>
      <c r="R33" s="8"/>
      <c r="T33" s="46"/>
    </row>
    <row r="34" spans="2:20" s="1" customFormat="1" ht="14.25" customHeight="1" x14ac:dyDescent="0.4">
      <c r="B34" s="46"/>
      <c r="D34" s="8"/>
      <c r="E34" s="8"/>
      <c r="F34" s="8"/>
      <c r="G34" s="15" t="s">
        <v>15</v>
      </c>
      <c r="H34" s="29">
        <f>NORMSDIST(H32)</f>
        <v>0.69238069032372196</v>
      </c>
      <c r="I34" s="12"/>
      <c r="J34" s="8"/>
      <c r="K34" s="8"/>
      <c r="L34" s="8"/>
      <c r="M34" s="8"/>
      <c r="N34" s="58" t="s">
        <v>11</v>
      </c>
      <c r="O34" s="58"/>
      <c r="P34" s="58"/>
      <c r="Q34" s="58"/>
      <c r="R34" s="58"/>
      <c r="T34" s="46"/>
    </row>
    <row r="35" spans="2:20" s="1" customFormat="1" ht="14.25" customHeight="1" x14ac:dyDescent="0.3">
      <c r="B35" s="46"/>
      <c r="D35" s="8"/>
      <c r="E35" s="8"/>
      <c r="F35" s="8"/>
      <c r="G35" s="13"/>
      <c r="H35" s="17"/>
      <c r="I35" s="14"/>
      <c r="J35" s="8"/>
      <c r="K35" s="8"/>
      <c r="L35" s="8"/>
      <c r="M35" s="8"/>
      <c r="R35" s="8"/>
      <c r="T35" s="46"/>
    </row>
    <row r="36" spans="2:20" s="1" customFormat="1" ht="14.25" customHeight="1" x14ac:dyDescent="0.3">
      <c r="B36" s="46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T36" s="46"/>
    </row>
    <row r="37" spans="2:20" s="1" customFormat="1" ht="14.25" customHeight="1" x14ac:dyDescent="0.3">
      <c r="B37" s="46"/>
      <c r="D37" s="58" t="s">
        <v>27</v>
      </c>
      <c r="E37" s="58"/>
      <c r="F37" s="59"/>
      <c r="G37" s="10"/>
      <c r="H37" s="16"/>
      <c r="I37" s="11"/>
      <c r="J37" s="8"/>
      <c r="K37" s="8"/>
      <c r="L37" s="8"/>
      <c r="M37" s="8"/>
      <c r="N37" s="8"/>
      <c r="O37" s="8"/>
      <c r="P37" s="8"/>
      <c r="Q37" s="8"/>
      <c r="R37" s="8"/>
      <c r="T37" s="46"/>
    </row>
    <row r="38" spans="2:20" s="1" customFormat="1" ht="14.25" customHeight="1" x14ac:dyDescent="0.3">
      <c r="B38" s="46"/>
      <c r="D38" s="8"/>
      <c r="E38" s="8"/>
      <c r="F38" s="8"/>
      <c r="G38" s="15" t="s">
        <v>28</v>
      </c>
      <c r="H38" s="26">
        <f>H23*H33-H24*EXP(-H26*H25)*H34</f>
        <v>3.6278847578197642</v>
      </c>
      <c r="I38" s="12"/>
      <c r="J38" s="8"/>
      <c r="K38" s="8"/>
      <c r="L38" s="8"/>
      <c r="M38" s="8"/>
      <c r="N38" s="8"/>
      <c r="O38" s="8"/>
      <c r="P38" s="8"/>
      <c r="Q38" s="8"/>
      <c r="R38" s="8"/>
      <c r="T38" s="46"/>
    </row>
    <row r="39" spans="2:20" s="1" customFormat="1" ht="14.25" customHeight="1" x14ac:dyDescent="0.3">
      <c r="B39" s="46"/>
      <c r="D39" s="8"/>
      <c r="E39" s="8"/>
      <c r="F39" s="8"/>
      <c r="G39" s="13"/>
      <c r="H39" s="17"/>
      <c r="I39" s="14"/>
      <c r="J39" s="8"/>
      <c r="K39" s="8"/>
      <c r="L39" s="8"/>
      <c r="M39" s="8"/>
      <c r="N39" s="8"/>
      <c r="O39" s="8"/>
      <c r="P39" s="8"/>
      <c r="Q39" s="8"/>
      <c r="R39" s="8"/>
      <c r="T39" s="46"/>
    </row>
    <row r="40" spans="2:20" s="1" customFormat="1" ht="14.25" customHeight="1" x14ac:dyDescent="0.3">
      <c r="B40" s="46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T40" s="46"/>
    </row>
    <row r="41" spans="2:20" s="1" customFormat="1" ht="14.25" customHeight="1" x14ac:dyDescent="0.3">
      <c r="B41" s="46"/>
      <c r="D41" s="62" t="s">
        <v>37</v>
      </c>
      <c r="E41" s="62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2"/>
      <c r="T41" s="46"/>
    </row>
    <row r="42" spans="2:20" s="1" customFormat="1" ht="14.25" customHeight="1" x14ac:dyDescent="0.3">
      <c r="B42" s="46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T42" s="46"/>
    </row>
    <row r="43" spans="2:20" s="1" customFormat="1" ht="14.25" customHeight="1" x14ac:dyDescent="0.3">
      <c r="B43" s="46"/>
      <c r="D43" s="58" t="s">
        <v>48</v>
      </c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7"/>
      <c r="P43" s="7"/>
      <c r="Q43" s="7"/>
      <c r="R43" s="7"/>
      <c r="T43" s="46"/>
    </row>
    <row r="44" spans="2:20" s="1" customFormat="1" ht="14.25" customHeight="1" x14ac:dyDescent="0.3">
      <c r="B44" s="46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T44" s="46"/>
    </row>
    <row r="45" spans="2:20" s="1" customFormat="1" ht="14.25" customHeight="1" x14ac:dyDescent="0.3">
      <c r="B45" s="46"/>
      <c r="D45" s="58" t="s">
        <v>24</v>
      </c>
      <c r="E45" s="58"/>
      <c r="G45" s="10"/>
      <c r="H45" s="16"/>
      <c r="I45" s="11"/>
      <c r="J45" s="8"/>
      <c r="K45" s="8"/>
      <c r="L45" s="8"/>
      <c r="M45" s="8"/>
      <c r="N45" s="8"/>
      <c r="O45" s="8"/>
      <c r="P45" s="8"/>
      <c r="Q45" s="8"/>
      <c r="R45" s="8"/>
      <c r="T45" s="46"/>
    </row>
    <row r="46" spans="2:20" s="1" customFormat="1" ht="14.25" customHeight="1" x14ac:dyDescent="0.4">
      <c r="B46" s="46"/>
      <c r="D46" s="8"/>
      <c r="E46" s="8"/>
      <c r="G46" s="15" t="s">
        <v>30</v>
      </c>
      <c r="H46" s="26">
        <v>60</v>
      </c>
      <c r="I46" s="12"/>
      <c r="J46" s="8"/>
      <c r="K46" s="8"/>
      <c r="L46" s="8"/>
      <c r="M46" s="8"/>
      <c r="N46" s="8"/>
      <c r="O46" s="8"/>
      <c r="P46" s="8"/>
      <c r="Q46" s="8"/>
      <c r="R46" s="8"/>
      <c r="T46" s="46"/>
    </row>
    <row r="47" spans="2:20" s="1" customFormat="1" ht="14.25" customHeight="1" x14ac:dyDescent="0.3">
      <c r="B47" s="46"/>
      <c r="D47" s="8"/>
      <c r="E47" s="8"/>
      <c r="G47" s="15" t="s">
        <v>21</v>
      </c>
      <c r="H47" s="26">
        <v>58</v>
      </c>
      <c r="I47" s="12"/>
      <c r="J47" s="8"/>
      <c r="K47" s="8"/>
      <c r="L47" s="8"/>
      <c r="M47" s="8"/>
      <c r="N47" s="8"/>
      <c r="O47" s="8"/>
      <c r="P47" s="8"/>
      <c r="Q47" s="8"/>
      <c r="R47" s="8"/>
      <c r="T47" s="46"/>
    </row>
    <row r="48" spans="2:20" s="1" customFormat="1" ht="14.25" customHeight="1" x14ac:dyDescent="0.3">
      <c r="B48" s="46"/>
      <c r="D48" s="8"/>
      <c r="E48" s="8"/>
      <c r="G48" s="15" t="s">
        <v>22</v>
      </c>
      <c r="H48" s="26">
        <v>0.75</v>
      </c>
      <c r="I48" s="12"/>
      <c r="J48" s="8"/>
      <c r="K48" s="8"/>
      <c r="L48" s="8"/>
      <c r="M48" s="8"/>
      <c r="N48" s="8"/>
      <c r="O48" s="8"/>
      <c r="P48" s="8"/>
      <c r="Q48" s="8"/>
      <c r="R48" s="8"/>
      <c r="T48" s="46"/>
    </row>
    <row r="49" spans="2:20" s="1" customFormat="1" ht="14.25" customHeight="1" x14ac:dyDescent="0.3">
      <c r="B49" s="46"/>
      <c r="D49" s="8"/>
      <c r="E49" s="8"/>
      <c r="G49" s="15" t="s">
        <v>23</v>
      </c>
      <c r="H49" s="28">
        <f>LN(1+0.025)</f>
        <v>2.4692612590371414E-2</v>
      </c>
      <c r="I49" s="12"/>
      <c r="J49" s="64" t="s">
        <v>41</v>
      </c>
      <c r="K49" s="55"/>
      <c r="L49" s="55"/>
      <c r="M49" s="55"/>
      <c r="N49" s="55"/>
      <c r="O49" s="55"/>
      <c r="P49" s="55"/>
      <c r="Q49" s="55"/>
      <c r="R49" s="55"/>
      <c r="T49" s="46"/>
    </row>
    <row r="50" spans="2:20" s="1" customFormat="1" ht="14.25" customHeight="1" x14ac:dyDescent="0.3">
      <c r="B50" s="46"/>
      <c r="D50" s="8"/>
      <c r="E50" s="8"/>
      <c r="G50" s="15" t="s">
        <v>25</v>
      </c>
      <c r="H50" s="28">
        <v>0.12</v>
      </c>
      <c r="I50" s="12"/>
      <c r="J50" s="65"/>
      <c r="K50" s="55"/>
      <c r="L50" s="55"/>
      <c r="M50" s="55"/>
      <c r="N50" s="55"/>
      <c r="O50" s="55"/>
      <c r="P50" s="55"/>
      <c r="Q50" s="55"/>
      <c r="R50" s="55"/>
      <c r="T50" s="46"/>
    </row>
    <row r="51" spans="2:20" s="1" customFormat="1" ht="14.25" customHeight="1" x14ac:dyDescent="0.3">
      <c r="B51" s="46"/>
      <c r="D51" s="8"/>
      <c r="E51" s="8"/>
      <c r="G51" s="13"/>
      <c r="H51" s="17"/>
      <c r="I51" s="14"/>
      <c r="J51" s="8"/>
      <c r="K51" s="8"/>
      <c r="L51" s="8"/>
      <c r="M51" s="8"/>
      <c r="N51" s="8"/>
      <c r="O51" s="8"/>
      <c r="P51" s="8"/>
      <c r="Q51" s="8"/>
      <c r="R51" s="8"/>
      <c r="T51" s="46"/>
    </row>
    <row r="52" spans="2:20" s="1" customFormat="1" ht="14.25" customHeight="1" x14ac:dyDescent="0.3">
      <c r="B52" s="46"/>
      <c r="D52" s="8"/>
      <c r="E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T52" s="46"/>
    </row>
    <row r="53" spans="2:20" s="1" customFormat="1" ht="14.25" customHeight="1" x14ac:dyDescent="0.3">
      <c r="B53" s="46"/>
      <c r="D53" s="58" t="s">
        <v>26</v>
      </c>
      <c r="E53" s="58"/>
      <c r="F53" s="59"/>
      <c r="G53" s="10"/>
      <c r="H53" s="16"/>
      <c r="I53" s="11"/>
      <c r="J53" s="8"/>
      <c r="K53" s="8"/>
      <c r="L53" s="8"/>
      <c r="M53" s="8"/>
      <c r="N53" s="8"/>
      <c r="O53" s="8"/>
      <c r="P53" s="8"/>
      <c r="Q53" s="8"/>
      <c r="R53" s="8"/>
      <c r="T53" s="46"/>
    </row>
    <row r="54" spans="2:20" s="1" customFormat="1" ht="14.25" customHeight="1" x14ac:dyDescent="0.4">
      <c r="B54" s="46"/>
      <c r="D54" s="8"/>
      <c r="E54" s="8"/>
      <c r="F54" s="8"/>
      <c r="G54" s="20" t="s">
        <v>19</v>
      </c>
      <c r="H54" s="29">
        <f>-(LN(H46/H47)+(H49+H50^2/2)*H48)/(H50*H48^0.5)</f>
        <v>-0.55638293890098689</v>
      </c>
      <c r="I54" s="12"/>
      <c r="J54" s="8"/>
      <c r="K54" s="8"/>
      <c r="L54" s="8"/>
      <c r="M54" s="8"/>
      <c r="N54" s="8"/>
      <c r="O54" s="8"/>
      <c r="P54" s="8"/>
      <c r="Q54" s="8"/>
      <c r="R54" s="8"/>
      <c r="T54" s="46"/>
    </row>
    <row r="55" spans="2:20" s="1" customFormat="1" ht="14.25" customHeight="1" x14ac:dyDescent="0.4">
      <c r="B55" s="46"/>
      <c r="D55" s="8"/>
      <c r="E55" s="8"/>
      <c r="F55" s="8"/>
      <c r="G55" s="20" t="s">
        <v>18</v>
      </c>
      <c r="H55" s="29">
        <f>-(-H54-H50*H48^0.5)</f>
        <v>-0.45245989044685425</v>
      </c>
      <c r="I55" s="12"/>
      <c r="J55" s="8"/>
      <c r="K55" s="8"/>
      <c r="L55" s="8"/>
      <c r="M55" s="8"/>
      <c r="N55" s="8"/>
      <c r="O55" s="8"/>
      <c r="P55" s="8"/>
      <c r="Q55" s="8"/>
      <c r="R55" s="8"/>
      <c r="T55" s="46"/>
    </row>
    <row r="56" spans="2:20" s="1" customFormat="1" ht="14.25" customHeight="1" x14ac:dyDescent="0.4">
      <c r="B56" s="46"/>
      <c r="D56" s="8"/>
      <c r="E56" s="8"/>
      <c r="F56" s="8"/>
      <c r="G56" s="15" t="s">
        <v>16</v>
      </c>
      <c r="H56" s="29">
        <f>NORMSDIST(H54)</f>
        <v>0.28897454979917386</v>
      </c>
      <c r="I56" s="12"/>
      <c r="J56" s="8"/>
      <c r="K56" s="8"/>
      <c r="L56" s="8"/>
      <c r="M56" s="8"/>
      <c r="N56" s="8"/>
      <c r="O56" s="8"/>
      <c r="P56" s="8"/>
      <c r="Q56" s="8"/>
      <c r="R56" s="8"/>
      <c r="T56" s="46"/>
    </row>
    <row r="57" spans="2:20" s="1" customFormat="1" ht="14.25" customHeight="1" x14ac:dyDescent="0.4">
      <c r="B57" s="46"/>
      <c r="D57" s="8"/>
      <c r="E57" s="8"/>
      <c r="F57" s="8"/>
      <c r="G57" s="15" t="s">
        <v>17</v>
      </c>
      <c r="H57" s="29">
        <f>NORMSDIST(H55)</f>
        <v>0.3254688550231169</v>
      </c>
      <c r="I57" s="12"/>
      <c r="J57" s="8"/>
      <c r="K57" s="8"/>
      <c r="L57" s="8"/>
      <c r="M57" s="8"/>
      <c r="N57" s="58" t="s">
        <v>11</v>
      </c>
      <c r="O57" s="58"/>
      <c r="P57" s="58"/>
      <c r="Q57" s="58"/>
      <c r="R57" s="58"/>
      <c r="T57" s="46"/>
    </row>
    <row r="58" spans="2:20" s="1" customFormat="1" ht="14.25" customHeight="1" x14ac:dyDescent="0.3">
      <c r="B58" s="46"/>
      <c r="D58" s="8"/>
      <c r="E58" s="8"/>
      <c r="F58" s="8"/>
      <c r="G58" s="13"/>
      <c r="H58" s="17"/>
      <c r="I58" s="14"/>
      <c r="J58" s="8"/>
      <c r="K58" s="8"/>
      <c r="L58" s="8"/>
      <c r="M58" s="8"/>
      <c r="R58" s="8"/>
      <c r="T58" s="46"/>
    </row>
    <row r="59" spans="2:20" s="1" customFormat="1" ht="14.25" customHeight="1" x14ac:dyDescent="0.3">
      <c r="B59" s="46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T59" s="46"/>
    </row>
    <row r="60" spans="2:20" s="1" customFormat="1" ht="14.25" customHeight="1" x14ac:dyDescent="0.3">
      <c r="B60" s="46"/>
      <c r="D60" s="58" t="s">
        <v>27</v>
      </c>
      <c r="E60" s="58"/>
      <c r="F60" s="59"/>
      <c r="G60" s="10"/>
      <c r="H60" s="16"/>
      <c r="I60" s="11"/>
      <c r="J60" s="8"/>
      <c r="K60" s="8"/>
      <c r="L60" s="8"/>
      <c r="M60" s="8"/>
      <c r="N60" s="8"/>
      <c r="O60" s="8"/>
      <c r="P60" s="8"/>
      <c r="Q60" s="8"/>
      <c r="R60" s="8"/>
      <c r="T60" s="46"/>
    </row>
    <row r="61" spans="2:20" s="1" customFormat="1" ht="14.25" customHeight="1" x14ac:dyDescent="0.3">
      <c r="B61" s="46"/>
      <c r="D61" s="8"/>
      <c r="E61" s="8"/>
      <c r="F61" s="8"/>
      <c r="G61" s="15" t="s">
        <v>29</v>
      </c>
      <c r="H61" s="26">
        <f>H47*EXP(-H49*H48)*H57-H46*H56</f>
        <v>1.1923424500935518</v>
      </c>
      <c r="I61" s="12"/>
      <c r="J61" s="8"/>
      <c r="K61" s="8"/>
      <c r="L61" s="8"/>
      <c r="M61" s="8"/>
      <c r="N61" s="8"/>
      <c r="O61" s="8"/>
      <c r="P61" s="8"/>
      <c r="Q61" s="8"/>
      <c r="R61" s="8"/>
      <c r="T61" s="46"/>
    </row>
    <row r="62" spans="2:20" s="1" customFormat="1" ht="14.25" customHeight="1" x14ac:dyDescent="0.3">
      <c r="B62" s="46"/>
      <c r="D62" s="8"/>
      <c r="E62" s="8"/>
      <c r="F62" s="8"/>
      <c r="G62" s="13"/>
      <c r="H62" s="17"/>
      <c r="I62" s="14"/>
      <c r="J62" s="8"/>
      <c r="K62" s="8"/>
      <c r="L62" s="8"/>
      <c r="M62" s="8"/>
      <c r="N62" s="8"/>
      <c r="O62" s="8"/>
      <c r="P62" s="8"/>
      <c r="Q62" s="8"/>
      <c r="R62" s="8"/>
      <c r="T62" s="46"/>
    </row>
    <row r="63" spans="2:20" s="1" customFormat="1" ht="14.25" customHeight="1" x14ac:dyDescent="0.3">
      <c r="B63" s="46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T63" s="46"/>
    </row>
    <row r="64" spans="2:20" s="1" customFormat="1" ht="6.75" customHeight="1" x14ac:dyDescent="0.3"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</row>
    <row r="65" spans="1:18" s="1" customFormat="1" x14ac:dyDescent="0.3"/>
    <row r="66" spans="1:18" s="1" customFormat="1" x14ac:dyDescent="0.3">
      <c r="A66" s="3"/>
      <c r="C66" s="3"/>
      <c r="D66" s="4" t="s">
        <v>35</v>
      </c>
      <c r="E66" s="5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18" s="1" customFormat="1" x14ac:dyDescent="0.3"/>
    <row r="81" s="6" customFormat="1" x14ac:dyDescent="0.3"/>
    <row r="82" s="6" customFormat="1" x14ac:dyDescent="0.3"/>
    <row r="83" s="6" customFormat="1" x14ac:dyDescent="0.3"/>
    <row r="84" s="6" customFormat="1" x14ac:dyDescent="0.3"/>
    <row r="85" s="6" customFormat="1" x14ac:dyDescent="0.3"/>
    <row r="86" s="6" customFormat="1" x14ac:dyDescent="0.3"/>
    <row r="87" s="6" customFormat="1" x14ac:dyDescent="0.3"/>
    <row r="88" s="6" customFormat="1" x14ac:dyDescent="0.3"/>
    <row r="89" s="6" customFormat="1" x14ac:dyDescent="0.3"/>
    <row r="90" s="6" customFormat="1" x14ac:dyDescent="0.3"/>
    <row r="91" s="6" customFormat="1" x14ac:dyDescent="0.3"/>
    <row r="92" s="6" customFormat="1" x14ac:dyDescent="0.3"/>
    <row r="93" s="6" customFormat="1" x14ac:dyDescent="0.3"/>
  </sheetData>
  <mergeCells count="19">
    <mergeCell ref="J5:M6"/>
    <mergeCell ref="O5:T6"/>
    <mergeCell ref="D18:E18"/>
    <mergeCell ref="D41:E41"/>
    <mergeCell ref="D10:E10"/>
    <mergeCell ref="J26:R27"/>
    <mergeCell ref="N57:R57"/>
    <mergeCell ref="D53:F53"/>
    <mergeCell ref="D60:F60"/>
    <mergeCell ref="J49:R50"/>
    <mergeCell ref="D12:R13"/>
    <mergeCell ref="D15:R16"/>
    <mergeCell ref="D20:N20"/>
    <mergeCell ref="D43:N43"/>
    <mergeCell ref="D22:E22"/>
    <mergeCell ref="D45:E45"/>
    <mergeCell ref="D30:F30"/>
    <mergeCell ref="D37:F37"/>
    <mergeCell ref="N34:R34"/>
  </mergeCells>
  <phoneticPr fontId="0" type="noConversion"/>
  <pageMargins left="0.75" right="0.75" top="1" bottom="1" header="0.4921259845" footer="0.4921259845"/>
  <pageSetup paperSize="9" scale="53" orientation="portrait" horizontalDpi="360" verticalDpi="12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T105"/>
  <sheetViews>
    <sheetView showGridLines="0" zoomScaleNormal="100" workbookViewId="0"/>
  </sheetViews>
  <sheetFormatPr defaultColWidth="9.1796875" defaultRowHeight="14" x14ac:dyDescent="0.3"/>
  <cols>
    <col min="1" max="1" width="9.1796875" style="6"/>
    <col min="2" max="2" width="1.453125" style="6" customWidth="1"/>
    <col min="3" max="3" width="12.453125" style="6" customWidth="1"/>
    <col min="4" max="4" width="41.453125" style="6" customWidth="1"/>
    <col min="5" max="5" width="11.1796875" style="6" customWidth="1"/>
    <col min="6" max="7" width="10.1796875" style="6" bestFit="1" customWidth="1"/>
    <col min="8" max="8" width="12.1796875" style="6" customWidth="1"/>
    <col min="9" max="9" width="10.1796875" style="6" bestFit="1" customWidth="1"/>
    <col min="10" max="10" width="12.7265625" style="6" customWidth="1"/>
    <col min="11" max="11" width="15.26953125" style="6" customWidth="1"/>
    <col min="12" max="12" width="11.81640625" style="6" customWidth="1"/>
    <col min="13" max="13" width="1.453125" style="6" customWidth="1"/>
    <col min="14" max="14" width="10.7265625" style="6" customWidth="1"/>
    <col min="15" max="16" width="9.1796875" style="6"/>
    <col min="17" max="17" width="10.54296875" style="6" bestFit="1" customWidth="1"/>
    <col min="18" max="19" width="9.1796875" style="6"/>
    <col min="20" max="20" width="1.453125" style="6" customWidth="1"/>
    <col min="21" max="16384" width="9.1796875" style="6"/>
  </cols>
  <sheetData>
    <row r="1" spans="2:20" customFormat="1" ht="12.5" x14ac:dyDescent="0.25"/>
    <row r="2" spans="2:20" customFormat="1" ht="12.5" x14ac:dyDescent="0.25">
      <c r="M2" s="36"/>
      <c r="T2" s="53" t="s">
        <v>58</v>
      </c>
    </row>
    <row r="3" spans="2:20" customFormat="1" ht="18.5" x14ac:dyDescent="0.45">
      <c r="M3" s="37"/>
    </row>
    <row r="4" spans="2:20" customFormat="1" ht="12.5" x14ac:dyDescent="0.25"/>
    <row r="5" spans="2:20" customFormat="1" ht="23.25" customHeight="1" x14ac:dyDescent="0.25">
      <c r="J5" s="57"/>
      <c r="K5" s="57"/>
      <c r="L5" s="57"/>
      <c r="M5" s="57"/>
      <c r="O5" s="57" t="s">
        <v>20</v>
      </c>
      <c r="P5" s="57"/>
      <c r="Q5" s="57"/>
      <c r="R5" s="57"/>
      <c r="S5" s="57"/>
      <c r="T5" s="57"/>
    </row>
    <row r="6" spans="2:20" customFormat="1" ht="14.25" customHeight="1" x14ac:dyDescent="0.4">
      <c r="D6" s="74" t="s">
        <v>59</v>
      </c>
      <c r="E6" s="40"/>
      <c r="J6" s="57"/>
      <c r="K6" s="57"/>
      <c r="L6" s="57"/>
      <c r="M6" s="57"/>
      <c r="O6" s="57"/>
      <c r="P6" s="57"/>
      <c r="Q6" s="57"/>
      <c r="R6" s="57"/>
      <c r="S6" s="57"/>
      <c r="T6" s="57"/>
    </row>
    <row r="7" spans="2:20" customFormat="1" ht="9" customHeight="1" x14ac:dyDescent="0.65">
      <c r="B7" s="39"/>
      <c r="E7" s="40"/>
      <c r="P7" s="38"/>
    </row>
    <row r="8" spans="2:20" customFormat="1" ht="7.5" customHeight="1" x14ac:dyDescent="0.25">
      <c r="B8" s="41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</row>
    <row r="9" spans="2:20" s="1" customFormat="1" ht="14.25" customHeight="1" x14ac:dyDescent="0.3">
      <c r="B9" s="46"/>
      <c r="D9" s="43"/>
      <c r="T9" s="46"/>
    </row>
    <row r="10" spans="2:20" s="1" customFormat="1" ht="14.25" customHeight="1" x14ac:dyDescent="0.3">
      <c r="B10" s="46"/>
      <c r="D10" s="60" t="s">
        <v>8</v>
      </c>
      <c r="E10" s="60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2"/>
      <c r="T10" s="46"/>
    </row>
    <row r="11" spans="2:20" s="1" customFormat="1" ht="14.25" customHeight="1" x14ac:dyDescent="0.3">
      <c r="B11" s="46"/>
      <c r="T11" s="46"/>
    </row>
    <row r="12" spans="2:20" s="1" customFormat="1" ht="14.25" customHeight="1" x14ac:dyDescent="0.3">
      <c r="B12" s="46"/>
      <c r="D12" s="68" t="s">
        <v>42</v>
      </c>
      <c r="E12" s="68"/>
      <c r="F12" s="68"/>
      <c r="G12" s="68"/>
      <c r="H12" s="68"/>
      <c r="I12" s="68"/>
      <c r="J12" s="68"/>
      <c r="K12" s="50"/>
      <c r="L12" s="50"/>
      <c r="M12" s="50"/>
      <c r="N12" s="50"/>
      <c r="O12" s="50"/>
      <c r="P12" s="50"/>
      <c r="Q12" s="50"/>
      <c r="R12" s="50"/>
      <c r="T12" s="46"/>
    </row>
    <row r="13" spans="2:20" s="1" customFormat="1" ht="14.25" customHeight="1" x14ac:dyDescent="0.3">
      <c r="B13" s="46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T13" s="46"/>
    </row>
    <row r="14" spans="2:20" s="1" customFormat="1" ht="14.25" customHeight="1" x14ac:dyDescent="0.3">
      <c r="B14" s="46"/>
      <c r="D14" s="61" t="s">
        <v>49</v>
      </c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T14" s="46"/>
    </row>
    <row r="15" spans="2:20" s="1" customFormat="1" ht="14.25" customHeight="1" x14ac:dyDescent="0.3">
      <c r="B15" s="46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T15" s="46"/>
    </row>
    <row r="16" spans="2:20" s="1" customFormat="1" ht="14.25" customHeight="1" x14ac:dyDescent="0.3">
      <c r="B16" s="46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T16" s="46"/>
    </row>
    <row r="17" spans="2:20" s="1" customFormat="1" ht="14.25" customHeight="1" x14ac:dyDescent="0.3">
      <c r="B17" s="46"/>
      <c r="D17" s="68" t="s">
        <v>43</v>
      </c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T17" s="46"/>
    </row>
    <row r="18" spans="2:20" s="1" customFormat="1" ht="14.25" customHeight="1" x14ac:dyDescent="0.3">
      <c r="B18" s="46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T18" s="46"/>
    </row>
    <row r="19" spans="2:20" s="1" customFormat="1" ht="14.25" customHeight="1" x14ac:dyDescent="0.3">
      <c r="B19" s="46"/>
      <c r="D19" s="56" t="s">
        <v>46</v>
      </c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T19" s="46"/>
    </row>
    <row r="20" spans="2:20" s="1" customFormat="1" ht="14.25" customHeight="1" x14ac:dyDescent="0.3">
      <c r="B20" s="4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T20" s="46"/>
    </row>
    <row r="21" spans="2:20" s="1" customFormat="1" ht="14.25" customHeight="1" x14ac:dyDescent="0.3">
      <c r="B21" s="46"/>
      <c r="T21" s="46"/>
    </row>
    <row r="22" spans="2:20" s="1" customFormat="1" ht="14.25" customHeight="1" x14ac:dyDescent="0.3">
      <c r="B22" s="46"/>
      <c r="D22" s="63" t="s">
        <v>6</v>
      </c>
      <c r="E22" s="6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2"/>
      <c r="T22" s="46"/>
    </row>
    <row r="23" spans="2:20" s="1" customFormat="1" ht="14.25" customHeight="1" x14ac:dyDescent="0.3">
      <c r="B23" s="46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T23" s="46"/>
    </row>
    <row r="24" spans="2:20" s="1" customFormat="1" ht="14.25" customHeight="1" x14ac:dyDescent="0.3">
      <c r="B24" s="46"/>
      <c r="D24" s="67" t="s">
        <v>50</v>
      </c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T24" s="46"/>
    </row>
    <row r="25" spans="2:20" s="1" customFormat="1" ht="14.25" customHeight="1" x14ac:dyDescent="0.3">
      <c r="B25" s="46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T25" s="46"/>
    </row>
    <row r="26" spans="2:20" s="1" customFormat="1" ht="14.25" customHeight="1" x14ac:dyDescent="0.3">
      <c r="B26" s="46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7"/>
      <c r="P26" s="7"/>
      <c r="Q26" s="7"/>
      <c r="R26" s="7"/>
      <c r="T26" s="46"/>
    </row>
    <row r="27" spans="2:20" s="1" customFormat="1" ht="14.25" customHeight="1" x14ac:dyDescent="0.3">
      <c r="B27" s="46"/>
      <c r="D27" s="58" t="s">
        <v>39</v>
      </c>
      <c r="E27" s="58"/>
      <c r="F27" s="58"/>
      <c r="G27" s="58"/>
      <c r="H27" s="58"/>
      <c r="I27" s="58"/>
      <c r="J27" s="58"/>
      <c r="K27" s="58"/>
      <c r="L27" s="58"/>
      <c r="M27" s="58"/>
      <c r="N27" s="9"/>
      <c r="O27" s="7"/>
      <c r="P27" s="7"/>
      <c r="Q27" s="7"/>
      <c r="R27" s="7"/>
      <c r="T27" s="46"/>
    </row>
    <row r="28" spans="2:20" s="1" customFormat="1" ht="14.25" customHeight="1" x14ac:dyDescent="0.3">
      <c r="B28" s="46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T28" s="46"/>
    </row>
    <row r="29" spans="2:20" s="1" customFormat="1" ht="14.25" customHeight="1" x14ac:dyDescent="0.3">
      <c r="B29" s="46"/>
      <c r="D29" s="58" t="s">
        <v>24</v>
      </c>
      <c r="E29" s="58"/>
      <c r="G29" s="10"/>
      <c r="H29" s="16"/>
      <c r="I29" s="11"/>
      <c r="J29" s="8"/>
      <c r="K29" s="8"/>
      <c r="L29" s="8"/>
      <c r="M29" s="8"/>
      <c r="N29" s="8"/>
      <c r="O29" s="8"/>
      <c r="P29" s="8"/>
      <c r="Q29" s="8"/>
      <c r="R29" s="8"/>
      <c r="T29" s="46"/>
    </row>
    <row r="30" spans="2:20" s="1" customFormat="1" ht="14.25" customHeight="1" x14ac:dyDescent="0.4">
      <c r="B30" s="46"/>
      <c r="D30" s="8"/>
      <c r="E30" s="8"/>
      <c r="G30" s="15" t="s">
        <v>30</v>
      </c>
      <c r="H30" s="22"/>
      <c r="I30" s="12"/>
      <c r="J30" s="35" t="str">
        <f>IF(H30="","",IF(AND(H30&gt;='Lösung Übung 2'!H30-0.001,H30&lt;='Lösung Übung 2'!H30+0.001),"Richtig","Falsch!!"))</f>
        <v/>
      </c>
      <c r="K30" s="8"/>
      <c r="L30" s="8"/>
      <c r="M30" s="8"/>
      <c r="N30" s="8"/>
      <c r="O30" s="8"/>
      <c r="P30" s="8"/>
      <c r="Q30" s="8"/>
      <c r="R30" s="8"/>
      <c r="T30" s="46"/>
    </row>
    <row r="31" spans="2:20" s="1" customFormat="1" ht="14.25" customHeight="1" x14ac:dyDescent="0.4">
      <c r="B31" s="46"/>
      <c r="D31" s="8"/>
      <c r="E31" s="8"/>
      <c r="G31" s="15" t="s">
        <v>9</v>
      </c>
      <c r="H31" s="22"/>
      <c r="I31" s="12"/>
      <c r="J31" s="35" t="str">
        <f>IF(H31="","",IF(AND(H31&gt;='Lösung Übung 2'!H31-0.001,H31&lt;='Lösung Übung 2'!H31+0.001),"Richtig","Falsch!!"))</f>
        <v/>
      </c>
      <c r="K31" s="66" t="s">
        <v>10</v>
      </c>
      <c r="L31" s="66"/>
      <c r="M31" s="66"/>
      <c r="N31" s="66"/>
      <c r="O31" s="8"/>
      <c r="P31" s="8"/>
      <c r="Q31" s="8"/>
      <c r="R31" s="8"/>
      <c r="T31" s="46"/>
    </row>
    <row r="32" spans="2:20" s="1" customFormat="1" ht="14.25" customHeight="1" x14ac:dyDescent="0.3">
      <c r="B32" s="46"/>
      <c r="D32" s="8"/>
      <c r="E32" s="8"/>
      <c r="G32" s="15" t="s">
        <v>21</v>
      </c>
      <c r="H32" s="22"/>
      <c r="I32" s="12"/>
      <c r="J32" s="35" t="str">
        <f>IF(H32="","",IF(AND(H32&gt;='Lösung Übung 2'!H32-0.001,H32&lt;='Lösung Übung 2'!H32+0.001),"Richtig","Falsch!!"))</f>
        <v/>
      </c>
      <c r="K32" s="8"/>
      <c r="L32" s="8"/>
      <c r="M32" s="8"/>
      <c r="N32" s="8"/>
      <c r="O32" s="8"/>
      <c r="P32" s="8"/>
      <c r="Q32" s="8"/>
      <c r="R32" s="8"/>
      <c r="T32" s="46"/>
    </row>
    <row r="33" spans="2:20" s="1" customFormat="1" ht="14.25" customHeight="1" x14ac:dyDescent="0.3">
      <c r="B33" s="46"/>
      <c r="D33" s="8"/>
      <c r="E33" s="8"/>
      <c r="G33" s="15" t="s">
        <v>22</v>
      </c>
      <c r="H33" s="23"/>
      <c r="I33" s="12"/>
      <c r="J33" s="35" t="str">
        <f>IF(H33="","",IF(AND(H33&gt;='Lösung Übung 2'!H33-0.001,H33&lt;='Lösung Übung 2'!H33+0.001),"Richtig","Falsch!!"))</f>
        <v/>
      </c>
      <c r="K33" s="8"/>
      <c r="L33" s="8"/>
      <c r="M33" s="8"/>
      <c r="N33" s="8"/>
      <c r="O33" s="8"/>
      <c r="P33" s="8"/>
      <c r="Q33" s="8"/>
      <c r="R33" s="8"/>
      <c r="T33" s="46"/>
    </row>
    <row r="34" spans="2:20" s="1" customFormat="1" ht="14.25" customHeight="1" x14ac:dyDescent="0.3">
      <c r="B34" s="46"/>
      <c r="D34" s="8"/>
      <c r="E34" s="8"/>
      <c r="G34" s="15" t="s">
        <v>23</v>
      </c>
      <c r="H34" s="24"/>
      <c r="I34" s="12"/>
      <c r="J34" s="35" t="str">
        <f>IF(H34="","",IF(AND(H34&gt;='Lösung Übung 2'!H34-0.00001,H34&lt;='Lösung Übung 2'!H34+0.00001),"Richtig","Falsch!!"))</f>
        <v/>
      </c>
      <c r="K34" s="8"/>
      <c r="L34" s="8"/>
      <c r="M34" s="8"/>
      <c r="N34" s="8"/>
      <c r="O34" s="8"/>
      <c r="P34" s="8"/>
      <c r="Q34" s="8"/>
      <c r="R34" s="8"/>
      <c r="T34" s="46"/>
    </row>
    <row r="35" spans="2:20" s="1" customFormat="1" ht="14.25" customHeight="1" x14ac:dyDescent="0.3">
      <c r="B35" s="46"/>
      <c r="D35" s="8"/>
      <c r="E35" s="8"/>
      <c r="G35" s="15" t="s">
        <v>25</v>
      </c>
      <c r="H35" s="24"/>
      <c r="I35" s="12"/>
      <c r="J35" s="35" t="str">
        <f>IF(H35="","",IF(AND(H35&gt;='Lösung Übung 2'!H35-0.001,H35&lt;='Lösung Übung 2'!H35+0.001),"Richtig","Falsch!!"))</f>
        <v/>
      </c>
      <c r="K35" s="8"/>
      <c r="L35" s="8"/>
      <c r="M35" s="8"/>
      <c r="N35" s="8"/>
      <c r="O35" s="8"/>
      <c r="P35" s="8"/>
      <c r="Q35" s="8"/>
      <c r="R35" s="8"/>
      <c r="T35" s="46"/>
    </row>
    <row r="36" spans="2:20" s="1" customFormat="1" ht="14.25" customHeight="1" x14ac:dyDescent="0.3">
      <c r="B36" s="46"/>
      <c r="D36" s="8"/>
      <c r="E36" s="8"/>
      <c r="G36" s="13"/>
      <c r="H36" s="17"/>
      <c r="I36" s="14"/>
      <c r="J36" s="19"/>
      <c r="K36" s="8"/>
      <c r="L36" s="8"/>
      <c r="M36" s="8"/>
      <c r="N36" s="8"/>
      <c r="O36" s="8"/>
      <c r="P36" s="8"/>
      <c r="Q36" s="8"/>
      <c r="R36" s="8"/>
      <c r="T36" s="46"/>
    </row>
    <row r="37" spans="2:20" s="1" customFormat="1" ht="14.25" customHeight="1" x14ac:dyDescent="0.3">
      <c r="B37" s="46"/>
      <c r="D37" s="8"/>
      <c r="E37" s="8"/>
      <c r="G37" s="8"/>
      <c r="H37" s="8"/>
      <c r="I37" s="8"/>
      <c r="J37" s="19"/>
      <c r="K37" s="8"/>
      <c r="L37" s="8"/>
      <c r="M37" s="8"/>
      <c r="N37" s="8"/>
      <c r="O37" s="8"/>
      <c r="P37" s="8"/>
      <c r="Q37" s="8"/>
      <c r="R37" s="8"/>
      <c r="T37" s="46"/>
    </row>
    <row r="38" spans="2:20" s="1" customFormat="1" ht="14.25" customHeight="1" x14ac:dyDescent="0.3">
      <c r="B38" s="46"/>
      <c r="D38" s="58" t="s">
        <v>26</v>
      </c>
      <c r="E38" s="58"/>
      <c r="F38" s="59"/>
      <c r="G38" s="10"/>
      <c r="H38" s="16"/>
      <c r="I38" s="11"/>
      <c r="J38" s="19"/>
      <c r="K38" s="8"/>
      <c r="L38" s="8"/>
      <c r="M38" s="8"/>
      <c r="N38" s="8"/>
      <c r="O38" s="8"/>
      <c r="P38" s="8"/>
      <c r="Q38" s="8"/>
      <c r="R38" s="8"/>
      <c r="T38" s="46"/>
    </row>
    <row r="39" spans="2:20" s="1" customFormat="1" ht="14.25" customHeight="1" x14ac:dyDescent="0.4">
      <c r="B39" s="46"/>
      <c r="D39" s="8"/>
      <c r="E39" s="8"/>
      <c r="F39" s="8"/>
      <c r="G39" s="15" t="s">
        <v>12</v>
      </c>
      <c r="H39" s="25"/>
      <c r="I39" s="12"/>
      <c r="J39" s="35" t="str">
        <f>IF(H39="","",IF(AND(H39&gt;='Lösung Übung 2'!H39-0.001,H39&lt;='Lösung Übung 2'!H39+0.001),"Richtig","Falsch!!"))</f>
        <v/>
      </c>
      <c r="K39" s="8"/>
      <c r="L39" s="8"/>
      <c r="M39" s="8"/>
      <c r="N39" s="8"/>
      <c r="O39" s="8"/>
      <c r="P39" s="8"/>
      <c r="Q39" s="8"/>
      <c r="R39" s="8"/>
      <c r="T39" s="46"/>
    </row>
    <row r="40" spans="2:20" s="1" customFormat="1" ht="14.25" customHeight="1" x14ac:dyDescent="0.4">
      <c r="B40" s="46"/>
      <c r="D40" s="8"/>
      <c r="E40" s="8"/>
      <c r="F40" s="8"/>
      <c r="G40" s="15" t="s">
        <v>13</v>
      </c>
      <c r="H40" s="25"/>
      <c r="I40" s="12"/>
      <c r="J40" s="35" t="str">
        <f>IF(H40="","",IF(AND(H40&gt;='Lösung Übung 2'!H40-0.001,H40&lt;='Lösung Übung 2'!H40+0.001),"Richtig","Falsch!!"))</f>
        <v/>
      </c>
      <c r="K40" s="8"/>
      <c r="L40" s="8"/>
      <c r="M40" s="8"/>
      <c r="N40" s="8"/>
      <c r="O40" s="8"/>
      <c r="P40" s="8"/>
      <c r="Q40" s="8"/>
      <c r="R40" s="8"/>
      <c r="T40" s="46"/>
    </row>
    <row r="41" spans="2:20" s="1" customFormat="1" ht="14.25" customHeight="1" x14ac:dyDescent="0.4">
      <c r="B41" s="46"/>
      <c r="D41" s="8"/>
      <c r="E41" s="8"/>
      <c r="F41" s="8"/>
      <c r="G41" s="15" t="s">
        <v>14</v>
      </c>
      <c r="H41" s="25"/>
      <c r="I41" s="12"/>
      <c r="J41" s="35" t="str">
        <f>IF(H41="","",IF(AND(H41&gt;='Lösung Übung 2'!H41-0.001,H41&lt;='Lösung Übung 2'!H41+0.001),"Richtig","Falsch!!"))</f>
        <v/>
      </c>
      <c r="K41" s="8"/>
      <c r="L41" s="8"/>
      <c r="M41" s="8"/>
      <c r="N41" s="8"/>
      <c r="O41" s="8"/>
      <c r="P41" s="8"/>
      <c r="Q41" s="8"/>
      <c r="R41" s="8"/>
      <c r="T41" s="46"/>
    </row>
    <row r="42" spans="2:20" s="1" customFormat="1" ht="14.25" customHeight="1" x14ac:dyDescent="0.4">
      <c r="B42" s="46"/>
      <c r="D42" s="8"/>
      <c r="E42" s="8"/>
      <c r="F42" s="8"/>
      <c r="G42" s="15" t="s">
        <v>15</v>
      </c>
      <c r="H42" s="25"/>
      <c r="I42" s="12"/>
      <c r="J42" s="35" t="str">
        <f>IF(H42="","",IF(AND(H42&gt;='Lösung Übung 2'!H42-0.001,H42&lt;='Lösung Übung 2'!H42+0.001),"Richtig","Falsch!!"))</f>
        <v/>
      </c>
      <c r="K42" s="8"/>
      <c r="L42" s="8"/>
      <c r="M42" s="8"/>
      <c r="N42" s="8"/>
      <c r="O42" s="8"/>
      <c r="P42" s="8"/>
      <c r="Q42" s="8"/>
      <c r="R42" s="8"/>
      <c r="T42" s="46"/>
    </row>
    <row r="43" spans="2:20" s="1" customFormat="1" ht="14.25" customHeight="1" x14ac:dyDescent="0.3">
      <c r="B43" s="46"/>
      <c r="D43" s="8"/>
      <c r="E43" s="8"/>
      <c r="F43" s="8"/>
      <c r="G43" s="13"/>
      <c r="H43" s="17"/>
      <c r="I43" s="14"/>
      <c r="J43" s="19"/>
      <c r="K43" s="8"/>
      <c r="L43" s="8"/>
      <c r="M43" s="8"/>
      <c r="N43" s="8"/>
      <c r="O43" s="8"/>
      <c r="P43" s="8"/>
      <c r="Q43" s="8"/>
      <c r="R43" s="8"/>
      <c r="T43" s="46"/>
    </row>
    <row r="44" spans="2:20" s="1" customFormat="1" ht="14.25" customHeight="1" x14ac:dyDescent="0.3">
      <c r="B44" s="46"/>
      <c r="D44" s="8"/>
      <c r="E44" s="8"/>
      <c r="F44" s="8"/>
      <c r="G44" s="8"/>
      <c r="H44" s="8"/>
      <c r="I44" s="8"/>
      <c r="J44" s="19"/>
      <c r="K44" s="8"/>
      <c r="L44" s="8"/>
      <c r="M44" s="8"/>
      <c r="N44" s="8"/>
      <c r="O44" s="8"/>
      <c r="P44" s="8"/>
      <c r="Q44" s="8"/>
      <c r="R44" s="8"/>
      <c r="T44" s="46"/>
    </row>
    <row r="45" spans="2:20" s="1" customFormat="1" ht="14.25" customHeight="1" x14ac:dyDescent="0.3">
      <c r="B45" s="46"/>
      <c r="D45" s="58" t="s">
        <v>27</v>
      </c>
      <c r="E45" s="58"/>
      <c r="F45" s="59"/>
      <c r="G45" s="10"/>
      <c r="H45" s="16"/>
      <c r="I45" s="11"/>
      <c r="J45" s="19"/>
      <c r="K45" s="8"/>
      <c r="L45" s="8"/>
      <c r="M45" s="8"/>
      <c r="N45" s="8"/>
      <c r="O45" s="8"/>
      <c r="P45" s="8"/>
      <c r="Q45" s="8"/>
      <c r="R45" s="8"/>
      <c r="T45" s="46"/>
    </row>
    <row r="46" spans="2:20" s="1" customFormat="1" ht="14.25" customHeight="1" x14ac:dyDescent="0.3">
      <c r="B46" s="46"/>
      <c r="D46" s="8"/>
      <c r="E46" s="8"/>
      <c r="F46" s="8"/>
      <c r="G46" s="15" t="s">
        <v>28</v>
      </c>
      <c r="H46" s="22"/>
      <c r="I46" s="12"/>
      <c r="J46" s="35" t="str">
        <f>IF(H46="","",IF(AND(H46&gt;='Lösung Übung 2'!H46-0.001,H46&lt;='Lösung Übung 2'!H46+0.001),"Richtig","Falsch!!"))</f>
        <v/>
      </c>
      <c r="K46" s="8"/>
      <c r="L46" s="8"/>
      <c r="M46" s="8"/>
      <c r="N46" s="8"/>
      <c r="O46" s="8"/>
      <c r="P46" s="8"/>
      <c r="Q46" s="8"/>
      <c r="R46" s="8"/>
      <c r="T46" s="46"/>
    </row>
    <row r="47" spans="2:20" s="1" customFormat="1" ht="14.25" customHeight="1" x14ac:dyDescent="0.3">
      <c r="B47" s="46"/>
      <c r="D47" s="8"/>
      <c r="E47" s="8"/>
      <c r="F47" s="8"/>
      <c r="G47" s="13"/>
      <c r="H47" s="17"/>
      <c r="I47" s="14"/>
      <c r="J47" s="8"/>
      <c r="K47" s="8"/>
      <c r="L47" s="8"/>
      <c r="M47" s="8"/>
      <c r="N47" s="8"/>
      <c r="O47" s="8"/>
      <c r="P47" s="8"/>
      <c r="Q47" s="8"/>
      <c r="R47" s="8"/>
      <c r="T47" s="46"/>
    </row>
    <row r="48" spans="2:20" s="1" customFormat="1" ht="14.25" customHeight="1" x14ac:dyDescent="0.3">
      <c r="B48" s="46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T48" s="46"/>
    </row>
    <row r="49" spans="2:20" s="1" customFormat="1" ht="14.25" customHeight="1" x14ac:dyDescent="0.3">
      <c r="B49" s="46"/>
      <c r="D49" s="63" t="s">
        <v>7</v>
      </c>
      <c r="E49" s="63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2"/>
      <c r="T49" s="46"/>
    </row>
    <row r="50" spans="2:20" s="1" customFormat="1" ht="14.25" customHeight="1" x14ac:dyDescent="0.3">
      <c r="B50" s="46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T50" s="46"/>
    </row>
    <row r="51" spans="2:20" s="1" customFormat="1" ht="14.25" customHeight="1" x14ac:dyDescent="0.3">
      <c r="B51" s="46"/>
      <c r="D51" s="67" t="s">
        <v>51</v>
      </c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T51" s="46"/>
    </row>
    <row r="52" spans="2:20" s="1" customFormat="1" ht="14.25" customHeight="1" x14ac:dyDescent="0.3">
      <c r="B52" s="46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T52" s="46"/>
    </row>
    <row r="53" spans="2:20" s="1" customFormat="1" ht="14.25" customHeight="1" x14ac:dyDescent="0.3">
      <c r="B53" s="46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7"/>
      <c r="P53" s="7"/>
      <c r="Q53" s="7"/>
      <c r="R53" s="7"/>
      <c r="T53" s="46"/>
    </row>
    <row r="54" spans="2:20" s="1" customFormat="1" ht="14.25" customHeight="1" x14ac:dyDescent="0.3">
      <c r="B54" s="46"/>
      <c r="D54" s="58" t="s">
        <v>39</v>
      </c>
      <c r="E54" s="58"/>
      <c r="F54" s="58"/>
      <c r="G54" s="58"/>
      <c r="H54" s="58"/>
      <c r="I54" s="58"/>
      <c r="J54" s="58"/>
      <c r="K54" s="58"/>
      <c r="L54" s="58"/>
      <c r="M54" s="58"/>
      <c r="N54" s="9"/>
      <c r="O54" s="7"/>
      <c r="P54" s="7"/>
      <c r="Q54" s="7"/>
      <c r="R54" s="7"/>
      <c r="T54" s="46"/>
    </row>
    <row r="55" spans="2:20" s="1" customFormat="1" ht="14.25" customHeight="1" x14ac:dyDescent="0.3">
      <c r="B55" s="46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T55" s="46"/>
    </row>
    <row r="56" spans="2:20" s="1" customFormat="1" ht="14.25" customHeight="1" x14ac:dyDescent="0.3">
      <c r="B56" s="46"/>
      <c r="D56" s="58" t="s">
        <v>24</v>
      </c>
      <c r="E56" s="58"/>
      <c r="G56" s="10"/>
      <c r="H56" s="16"/>
      <c r="I56" s="11"/>
      <c r="J56" s="8"/>
      <c r="K56" s="8"/>
      <c r="L56" s="8"/>
      <c r="M56" s="8"/>
      <c r="N56" s="8"/>
      <c r="O56" s="8"/>
      <c r="P56" s="8"/>
      <c r="Q56" s="8"/>
      <c r="R56" s="8"/>
      <c r="T56" s="46"/>
    </row>
    <row r="57" spans="2:20" s="1" customFormat="1" ht="14.25" customHeight="1" x14ac:dyDescent="0.4">
      <c r="B57" s="46"/>
      <c r="D57" s="8"/>
      <c r="E57" s="8"/>
      <c r="G57" s="15" t="s">
        <v>30</v>
      </c>
      <c r="H57" s="22"/>
      <c r="I57" s="12"/>
      <c r="J57" s="35" t="str">
        <f>IF(H57="","",IF(AND(H57&gt;='Lösung Übung 2'!H59-0.001,H57&lt;='Lösung Übung 2'!H59+0.001),"Richtig","Falsch!!"))</f>
        <v/>
      </c>
      <c r="K57" s="8"/>
      <c r="L57" s="8"/>
      <c r="M57" s="8"/>
      <c r="N57" s="8"/>
      <c r="O57" s="8"/>
      <c r="P57" s="8"/>
      <c r="Q57" s="8"/>
      <c r="R57" s="8"/>
      <c r="T57" s="46"/>
    </row>
    <row r="58" spans="2:20" s="1" customFormat="1" ht="14.25" customHeight="1" x14ac:dyDescent="0.4">
      <c r="B58" s="46"/>
      <c r="D58" s="8"/>
      <c r="E58" s="8"/>
      <c r="G58" s="15" t="s">
        <v>9</v>
      </c>
      <c r="H58" s="22"/>
      <c r="I58" s="12"/>
      <c r="J58" s="35" t="str">
        <f>IF(H58="","",IF(AND(H58&gt;='Lösung Übung 2'!H60-0.001,H58&lt;='Lösung Übung 2'!H60+0.001),"Richtig","Falsch!!"))</f>
        <v/>
      </c>
      <c r="K58" s="66" t="s">
        <v>10</v>
      </c>
      <c r="L58" s="66"/>
      <c r="M58" s="66"/>
      <c r="N58" s="66"/>
      <c r="O58" s="8"/>
      <c r="P58" s="8"/>
      <c r="Q58" s="8"/>
      <c r="R58" s="8"/>
      <c r="T58" s="46"/>
    </row>
    <row r="59" spans="2:20" s="1" customFormat="1" ht="14.25" customHeight="1" x14ac:dyDescent="0.3">
      <c r="B59" s="46"/>
      <c r="D59" s="8"/>
      <c r="E59" s="8"/>
      <c r="G59" s="15" t="s">
        <v>21</v>
      </c>
      <c r="H59" s="22"/>
      <c r="I59" s="12"/>
      <c r="J59" s="35" t="str">
        <f>IF(H59="","",IF(AND(H59&gt;='Lösung Übung 2'!H61-0.001,H59&lt;='Lösung Übung 2'!H61+0.001),"Richtig","Falsch!!"))</f>
        <v/>
      </c>
      <c r="K59" s="8"/>
      <c r="L59" s="8"/>
      <c r="M59" s="8"/>
      <c r="N59" s="8"/>
      <c r="O59" s="8"/>
      <c r="P59" s="8"/>
      <c r="Q59" s="8"/>
      <c r="R59" s="8"/>
      <c r="T59" s="46"/>
    </row>
    <row r="60" spans="2:20" s="1" customFormat="1" ht="14.25" customHeight="1" x14ac:dyDescent="0.3">
      <c r="B60" s="46"/>
      <c r="D60" s="8"/>
      <c r="E60" s="8"/>
      <c r="G60" s="15" t="s">
        <v>22</v>
      </c>
      <c r="H60" s="23"/>
      <c r="I60" s="12"/>
      <c r="J60" s="35" t="str">
        <f>IF(H60="","",IF(AND(H60&gt;='Lösung Übung 2'!H62-0.001,H60&lt;='Lösung Übung 2'!H62+0.001),"Richtig","Falsch!!"))</f>
        <v/>
      </c>
      <c r="K60" s="8"/>
      <c r="L60" s="8"/>
      <c r="M60" s="8"/>
      <c r="N60" s="8"/>
      <c r="O60" s="8"/>
      <c r="P60" s="8"/>
      <c r="Q60" s="8"/>
      <c r="R60" s="8"/>
      <c r="T60" s="46"/>
    </row>
    <row r="61" spans="2:20" s="1" customFormat="1" ht="14.25" customHeight="1" x14ac:dyDescent="0.3">
      <c r="B61" s="46"/>
      <c r="D61" s="8"/>
      <c r="E61" s="8"/>
      <c r="G61" s="15" t="s">
        <v>23</v>
      </c>
      <c r="H61" s="24"/>
      <c r="I61" s="12"/>
      <c r="J61" s="35" t="str">
        <f>IF(H61="","",IF(AND(H61&gt;='Lösung Übung 2'!H63-0.00001,H61&lt;='Lösung Übung 2'!H63+0.00001),"Richtig","Falsch!!"))</f>
        <v/>
      </c>
      <c r="K61" s="8"/>
      <c r="L61" s="8"/>
      <c r="M61" s="8"/>
      <c r="N61" s="8"/>
      <c r="O61" s="8"/>
      <c r="P61" s="8"/>
      <c r="Q61" s="8"/>
      <c r="R61" s="8"/>
      <c r="T61" s="46"/>
    </row>
    <row r="62" spans="2:20" s="1" customFormat="1" ht="14.25" customHeight="1" x14ac:dyDescent="0.3">
      <c r="B62" s="46"/>
      <c r="D62" s="8"/>
      <c r="E62" s="8"/>
      <c r="G62" s="15" t="s">
        <v>25</v>
      </c>
      <c r="H62" s="24"/>
      <c r="I62" s="12"/>
      <c r="J62" s="35" t="str">
        <f>IF(H62="","",IF(AND(H62&gt;='Lösung Übung 2'!H64-0.001,H62&lt;='Lösung Übung 2'!H64+0.001),"Richtig","Falsch!!"))</f>
        <v/>
      </c>
      <c r="K62" s="8"/>
      <c r="L62" s="8"/>
      <c r="M62" s="8"/>
      <c r="N62" s="8"/>
      <c r="O62" s="8"/>
      <c r="P62" s="8"/>
      <c r="Q62" s="8"/>
      <c r="R62" s="8"/>
      <c r="T62" s="46"/>
    </row>
    <row r="63" spans="2:20" s="1" customFormat="1" ht="14.25" customHeight="1" x14ac:dyDescent="0.3">
      <c r="B63" s="46"/>
      <c r="D63" s="8"/>
      <c r="E63" s="8"/>
      <c r="G63" s="13"/>
      <c r="H63" s="17"/>
      <c r="I63" s="14"/>
      <c r="J63" s="19"/>
      <c r="K63" s="8"/>
      <c r="L63" s="8"/>
      <c r="M63" s="8"/>
      <c r="N63" s="8"/>
      <c r="O63" s="8"/>
      <c r="P63" s="8"/>
      <c r="Q63" s="8"/>
      <c r="R63" s="8"/>
      <c r="T63" s="46"/>
    </row>
    <row r="64" spans="2:20" s="1" customFormat="1" ht="14.25" customHeight="1" x14ac:dyDescent="0.3">
      <c r="B64" s="46"/>
      <c r="D64" s="8"/>
      <c r="E64" s="8"/>
      <c r="G64" s="8"/>
      <c r="H64" s="8"/>
      <c r="I64" s="8"/>
      <c r="J64" s="19"/>
      <c r="K64" s="8"/>
      <c r="L64" s="8"/>
      <c r="M64" s="8"/>
      <c r="N64" s="8"/>
      <c r="O64" s="8"/>
      <c r="P64" s="8"/>
      <c r="Q64" s="8"/>
      <c r="R64" s="8"/>
      <c r="T64" s="46"/>
    </row>
    <row r="65" spans="1:20" s="1" customFormat="1" ht="14.25" customHeight="1" x14ac:dyDescent="0.3">
      <c r="B65" s="46"/>
      <c r="D65" s="58" t="s">
        <v>26</v>
      </c>
      <c r="E65" s="58"/>
      <c r="F65" s="59"/>
      <c r="G65" s="10"/>
      <c r="H65" s="16"/>
      <c r="I65" s="11"/>
      <c r="J65" s="19"/>
      <c r="K65" s="8"/>
      <c r="L65" s="8"/>
      <c r="M65" s="8"/>
      <c r="N65" s="8"/>
      <c r="O65" s="8"/>
      <c r="P65" s="8"/>
      <c r="Q65" s="8"/>
      <c r="R65" s="8"/>
      <c r="T65" s="46"/>
    </row>
    <row r="66" spans="1:20" s="1" customFormat="1" ht="14.25" customHeight="1" x14ac:dyDescent="0.4">
      <c r="B66" s="46"/>
      <c r="D66" s="8"/>
      <c r="E66" s="8"/>
      <c r="F66" s="8"/>
      <c r="G66" s="20" t="s">
        <v>19</v>
      </c>
      <c r="H66" s="25"/>
      <c r="I66" s="12"/>
      <c r="J66" s="35" t="str">
        <f>IF(H66="","",IF(AND(H66&gt;='Lösung Übung 2'!H68-0.001,H66&lt;='Lösung Übung 2'!H68+0.001),"Richtig","Falsch!!"))</f>
        <v/>
      </c>
      <c r="K66" s="8"/>
      <c r="L66" s="8"/>
      <c r="M66" s="8"/>
      <c r="N66" s="8"/>
      <c r="O66" s="8"/>
      <c r="P66" s="8"/>
      <c r="Q66" s="8"/>
      <c r="R66" s="8"/>
      <c r="T66" s="46"/>
    </row>
    <row r="67" spans="1:20" s="1" customFormat="1" ht="14.25" customHeight="1" x14ac:dyDescent="0.4">
      <c r="B67" s="46"/>
      <c r="D67" s="8"/>
      <c r="E67" s="8"/>
      <c r="F67" s="8"/>
      <c r="G67" s="20" t="s">
        <v>18</v>
      </c>
      <c r="H67" s="25"/>
      <c r="I67" s="12"/>
      <c r="J67" s="35" t="str">
        <f>IF(H67="","",IF(AND(H67&gt;='Lösung Übung 2'!H69-0.001,H67&lt;='Lösung Übung 2'!H69+0.001),"Richtig","Falsch!!"))</f>
        <v/>
      </c>
      <c r="K67" s="8"/>
      <c r="L67" s="8"/>
      <c r="M67" s="8"/>
      <c r="N67" s="8"/>
      <c r="O67" s="8"/>
      <c r="P67" s="8"/>
      <c r="Q67" s="8"/>
      <c r="R67" s="8"/>
      <c r="T67" s="46"/>
    </row>
    <row r="68" spans="1:20" s="1" customFormat="1" ht="14.25" customHeight="1" x14ac:dyDescent="0.4">
      <c r="B68" s="46"/>
      <c r="D68" s="8"/>
      <c r="E68" s="8"/>
      <c r="F68" s="8"/>
      <c r="G68" s="15" t="s">
        <v>16</v>
      </c>
      <c r="H68" s="25"/>
      <c r="I68" s="12"/>
      <c r="J68" s="35" t="str">
        <f>IF(H68="","",IF(AND(H68&gt;='Lösung Übung 2'!H70-0.001,H68&lt;='Lösung Übung 2'!H70+0.001),"Richtig","Falsch!!"))</f>
        <v/>
      </c>
      <c r="K68" s="8"/>
      <c r="L68" s="8"/>
      <c r="M68" s="8"/>
      <c r="N68" s="8"/>
      <c r="O68" s="8"/>
      <c r="P68" s="8"/>
      <c r="Q68" s="8"/>
      <c r="R68" s="8"/>
      <c r="T68" s="46"/>
    </row>
    <row r="69" spans="1:20" s="1" customFormat="1" ht="14.25" customHeight="1" x14ac:dyDescent="0.4">
      <c r="B69" s="46"/>
      <c r="D69" s="8"/>
      <c r="E69" s="8"/>
      <c r="F69" s="8"/>
      <c r="G69" s="15" t="s">
        <v>17</v>
      </c>
      <c r="H69" s="25"/>
      <c r="I69" s="12"/>
      <c r="J69" s="35" t="str">
        <f>IF(H69="","",IF(AND(H69&gt;='Lösung Übung 2'!H71-0.001,H69&lt;='Lösung Übung 2'!H71+0.001),"Richtig","Falsch!!"))</f>
        <v/>
      </c>
      <c r="K69" s="8"/>
      <c r="L69" s="8"/>
      <c r="M69" s="8"/>
      <c r="N69" s="8"/>
      <c r="O69" s="8"/>
      <c r="P69" s="8"/>
      <c r="Q69" s="8"/>
      <c r="R69" s="8"/>
      <c r="T69" s="46"/>
    </row>
    <row r="70" spans="1:20" s="1" customFormat="1" ht="14.25" customHeight="1" x14ac:dyDescent="0.3">
      <c r="B70" s="46"/>
      <c r="D70" s="8"/>
      <c r="E70" s="8"/>
      <c r="F70" s="8"/>
      <c r="G70" s="13"/>
      <c r="H70" s="17"/>
      <c r="I70" s="14"/>
      <c r="J70" s="19"/>
      <c r="K70" s="8"/>
      <c r="L70" s="8"/>
      <c r="M70" s="8"/>
      <c r="N70" s="8"/>
      <c r="O70" s="8"/>
      <c r="P70" s="8"/>
      <c r="Q70" s="8"/>
      <c r="R70" s="8"/>
      <c r="T70" s="46"/>
    </row>
    <row r="71" spans="1:20" s="1" customFormat="1" ht="14.25" customHeight="1" x14ac:dyDescent="0.3">
      <c r="B71" s="46"/>
      <c r="D71" s="8"/>
      <c r="E71" s="8"/>
      <c r="F71" s="8"/>
      <c r="G71" s="8"/>
      <c r="H71" s="8"/>
      <c r="I71" s="8"/>
      <c r="J71" s="19"/>
      <c r="K71" s="8"/>
      <c r="L71" s="8"/>
      <c r="M71" s="8"/>
      <c r="N71" s="8"/>
      <c r="O71" s="8"/>
      <c r="P71" s="8"/>
      <c r="Q71" s="8"/>
      <c r="R71" s="8"/>
      <c r="T71" s="46"/>
    </row>
    <row r="72" spans="1:20" s="1" customFormat="1" ht="14.25" customHeight="1" x14ac:dyDescent="0.3">
      <c r="B72" s="46"/>
      <c r="D72" s="58" t="s">
        <v>27</v>
      </c>
      <c r="E72" s="58"/>
      <c r="F72" s="59"/>
      <c r="G72" s="10"/>
      <c r="H72" s="16"/>
      <c r="I72" s="11"/>
      <c r="J72" s="19"/>
      <c r="K72" s="8"/>
      <c r="L72" s="8"/>
      <c r="M72" s="8"/>
      <c r="N72" s="8"/>
      <c r="O72" s="8"/>
      <c r="P72" s="8"/>
      <c r="Q72" s="8"/>
      <c r="R72" s="8"/>
      <c r="T72" s="46"/>
    </row>
    <row r="73" spans="1:20" s="1" customFormat="1" ht="14.25" customHeight="1" x14ac:dyDescent="0.3">
      <c r="B73" s="46"/>
      <c r="D73" s="8"/>
      <c r="E73" s="8"/>
      <c r="F73" s="8"/>
      <c r="G73" s="15" t="s">
        <v>29</v>
      </c>
      <c r="H73" s="22"/>
      <c r="I73" s="12"/>
      <c r="J73" s="35" t="str">
        <f>IF(H73="","",IF(AND(H73&gt;='Lösung Übung 2'!H75-0.001,H73&lt;='Lösung Übung 2'!H75+0.001),"Richtig","Falsch!!"))</f>
        <v/>
      </c>
      <c r="K73" s="8"/>
      <c r="L73" s="8"/>
      <c r="M73" s="8"/>
      <c r="N73" s="8"/>
      <c r="O73" s="8"/>
      <c r="P73" s="8"/>
      <c r="Q73" s="8"/>
      <c r="R73" s="8"/>
      <c r="T73" s="46"/>
    </row>
    <row r="74" spans="1:20" s="1" customFormat="1" ht="14.25" customHeight="1" x14ac:dyDescent="0.3">
      <c r="B74" s="46"/>
      <c r="D74" s="8"/>
      <c r="E74" s="8"/>
      <c r="F74" s="8"/>
      <c r="G74" s="13"/>
      <c r="H74" s="17"/>
      <c r="I74" s="14"/>
      <c r="J74" s="8"/>
      <c r="K74" s="8"/>
      <c r="L74" s="8"/>
      <c r="M74" s="8"/>
      <c r="N74" s="8"/>
      <c r="O74" s="8"/>
      <c r="P74" s="8"/>
      <c r="Q74" s="8"/>
      <c r="R74" s="8"/>
      <c r="T74" s="46"/>
    </row>
    <row r="75" spans="1:20" s="1" customFormat="1" ht="14.25" customHeight="1" x14ac:dyDescent="0.3">
      <c r="B75" s="46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T75" s="46"/>
    </row>
    <row r="76" spans="1:20" s="1" customFormat="1" ht="7.5" customHeight="1" x14ac:dyDescent="0.3"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</row>
    <row r="77" spans="1:20" s="1" customFormat="1" x14ac:dyDescent="0.3"/>
    <row r="78" spans="1:20" s="1" customFormat="1" x14ac:dyDescent="0.3">
      <c r="A78" s="3"/>
      <c r="C78" s="3"/>
      <c r="D78" s="4" t="s">
        <v>35</v>
      </c>
      <c r="E78" s="5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1:20" s="1" customFormat="1" x14ac:dyDescent="0.3"/>
    <row r="81" s="6" customFormat="1" x14ac:dyDescent="0.3"/>
    <row r="82" s="6" customFormat="1" x14ac:dyDescent="0.3"/>
    <row r="83" s="6" customFormat="1" x14ac:dyDescent="0.3"/>
    <row r="84" s="6" customFormat="1" x14ac:dyDescent="0.3"/>
    <row r="85" s="6" customFormat="1" x14ac:dyDescent="0.3"/>
    <row r="86" s="6" customFormat="1" x14ac:dyDescent="0.3"/>
    <row r="87" s="6" customFormat="1" x14ac:dyDescent="0.3"/>
    <row r="88" s="6" customFormat="1" x14ac:dyDescent="0.3"/>
    <row r="89" s="6" customFormat="1" x14ac:dyDescent="0.3"/>
    <row r="90" s="6" customFormat="1" x14ac:dyDescent="0.3"/>
    <row r="91" s="6" customFormat="1" x14ac:dyDescent="0.3"/>
    <row r="92" s="6" customFormat="1" x14ac:dyDescent="0.3"/>
    <row r="93" s="6" customFormat="1" x14ac:dyDescent="0.3"/>
    <row r="94" s="6" customFormat="1" x14ac:dyDescent="0.3"/>
    <row r="95" s="6" customFormat="1" x14ac:dyDescent="0.3"/>
    <row r="96" s="6" customFormat="1" x14ac:dyDescent="0.3"/>
    <row r="97" s="6" customFormat="1" x14ac:dyDescent="0.3"/>
    <row r="98" s="6" customFormat="1" x14ac:dyDescent="0.3"/>
    <row r="99" s="6" customFormat="1" x14ac:dyDescent="0.3"/>
    <row r="100" s="6" customFormat="1" x14ac:dyDescent="0.3"/>
    <row r="101" s="6" customFormat="1" x14ac:dyDescent="0.3"/>
    <row r="102" s="6" customFormat="1" x14ac:dyDescent="0.3"/>
    <row r="103" s="6" customFormat="1" x14ac:dyDescent="0.3"/>
    <row r="104" s="6" customFormat="1" x14ac:dyDescent="0.3"/>
    <row r="105" s="6" customFormat="1" x14ac:dyDescent="0.3"/>
  </sheetData>
  <mergeCells count="21">
    <mergeCell ref="J5:M6"/>
    <mergeCell ref="O5:T6"/>
    <mergeCell ref="D51:R52"/>
    <mergeCell ref="D56:E56"/>
    <mergeCell ref="D65:F65"/>
    <mergeCell ref="D12:J12"/>
    <mergeCell ref="D17:R17"/>
    <mergeCell ref="D10:E10"/>
    <mergeCell ref="D14:R15"/>
    <mergeCell ref="D72:F72"/>
    <mergeCell ref="D22:E22"/>
    <mergeCell ref="D49:E49"/>
    <mergeCell ref="D19:R20"/>
    <mergeCell ref="D27:M27"/>
    <mergeCell ref="D54:M54"/>
    <mergeCell ref="K31:N31"/>
    <mergeCell ref="K58:N58"/>
    <mergeCell ref="D29:E29"/>
    <mergeCell ref="D38:F38"/>
    <mergeCell ref="D45:F45"/>
    <mergeCell ref="D24:R25"/>
  </mergeCells>
  <phoneticPr fontId="0" type="noConversion"/>
  <conditionalFormatting sqref="J30:J46 K31 J57:J73 K58">
    <cfRule type="cellIs" dxfId="7" priority="1" stopIfTrue="1" operator="equal">
      <formula>"Richtig"</formula>
    </cfRule>
    <cfRule type="cellIs" dxfId="6" priority="2" stopIfTrue="1" operator="equal">
      <formula>"Falsch!!"</formula>
    </cfRule>
  </conditionalFormatting>
  <pageMargins left="0.75" right="0.75" top="1" bottom="1" header="0.4921259845" footer="0.4921259845"/>
  <pageSetup paperSize="9" scale="53" orientation="portrait" horizontalDpi="360" verticalDpi="12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T109"/>
  <sheetViews>
    <sheetView showGridLines="0" zoomScaleNormal="100" workbookViewId="0"/>
  </sheetViews>
  <sheetFormatPr defaultColWidth="9.1796875" defaultRowHeight="14" x14ac:dyDescent="0.3"/>
  <cols>
    <col min="1" max="1" width="9.1796875" style="6"/>
    <col min="2" max="2" width="1.453125" style="6" customWidth="1"/>
    <col min="3" max="3" width="12.453125" style="6" customWidth="1"/>
    <col min="4" max="4" width="41.453125" style="6" customWidth="1"/>
    <col min="5" max="5" width="11.1796875" style="6" customWidth="1"/>
    <col min="6" max="7" width="10.1796875" style="6" bestFit="1" customWidth="1"/>
    <col min="8" max="8" width="12.1796875" style="6" customWidth="1"/>
    <col min="9" max="9" width="10.1796875" style="6" bestFit="1" customWidth="1"/>
    <col min="10" max="10" width="12.7265625" style="6" customWidth="1"/>
    <col min="11" max="11" width="15.26953125" style="6" customWidth="1"/>
    <col min="12" max="12" width="11.81640625" style="6" customWidth="1"/>
    <col min="13" max="13" width="1.453125" style="6" customWidth="1"/>
    <col min="14" max="14" width="10.7265625" style="6" customWidth="1"/>
    <col min="15" max="16" width="9.1796875" style="6"/>
    <col min="17" max="17" width="10.54296875" style="6" bestFit="1" customWidth="1"/>
    <col min="18" max="19" width="9.1796875" style="6"/>
    <col min="20" max="20" width="1.453125" style="6" customWidth="1"/>
    <col min="21" max="16384" width="9.1796875" style="6"/>
  </cols>
  <sheetData>
    <row r="1" spans="2:20" customFormat="1" ht="12.5" x14ac:dyDescent="0.25"/>
    <row r="2" spans="2:20" customFormat="1" ht="12.5" x14ac:dyDescent="0.25">
      <c r="M2" s="36"/>
      <c r="T2" s="53" t="s">
        <v>58</v>
      </c>
    </row>
    <row r="3" spans="2:20" customFormat="1" ht="18.5" x14ac:dyDescent="0.45">
      <c r="M3" s="37"/>
    </row>
    <row r="4" spans="2:20" customFormat="1" ht="12.5" x14ac:dyDescent="0.25"/>
    <row r="5" spans="2:20" customFormat="1" ht="23.25" customHeight="1" x14ac:dyDescent="0.25">
      <c r="J5" s="57"/>
      <c r="K5" s="57"/>
      <c r="L5" s="57"/>
      <c r="M5" s="57"/>
      <c r="O5" s="57" t="s">
        <v>20</v>
      </c>
      <c r="P5" s="57"/>
      <c r="Q5" s="57"/>
      <c r="R5" s="57"/>
      <c r="S5" s="57"/>
      <c r="T5" s="57"/>
    </row>
    <row r="6" spans="2:20" customFormat="1" ht="14.25" customHeight="1" x14ac:dyDescent="0.4">
      <c r="D6" s="74" t="s">
        <v>59</v>
      </c>
      <c r="E6" s="40"/>
      <c r="J6" s="57"/>
      <c r="K6" s="57"/>
      <c r="L6" s="57"/>
      <c r="M6" s="57"/>
      <c r="O6" s="57"/>
      <c r="P6" s="57"/>
      <c r="Q6" s="57"/>
      <c r="R6" s="57"/>
      <c r="S6" s="57"/>
      <c r="T6" s="57"/>
    </row>
    <row r="7" spans="2:20" customFormat="1" ht="9" customHeight="1" x14ac:dyDescent="0.65">
      <c r="B7" s="39"/>
      <c r="E7" s="40"/>
      <c r="P7" s="38"/>
    </row>
    <row r="8" spans="2:20" customFormat="1" ht="7.5" customHeight="1" x14ac:dyDescent="0.25">
      <c r="B8" s="41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</row>
    <row r="9" spans="2:20" s="1" customFormat="1" ht="14.25" customHeight="1" x14ac:dyDescent="0.3">
      <c r="B9" s="46"/>
      <c r="D9" s="43"/>
      <c r="T9" s="46"/>
    </row>
    <row r="10" spans="2:20" s="1" customFormat="1" ht="14.25" customHeight="1" x14ac:dyDescent="0.3">
      <c r="B10" s="46"/>
      <c r="D10" s="60" t="s">
        <v>8</v>
      </c>
      <c r="E10" s="60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2"/>
      <c r="T10" s="46"/>
    </row>
    <row r="11" spans="2:20" s="1" customFormat="1" ht="14.25" customHeight="1" x14ac:dyDescent="0.3">
      <c r="B11" s="46"/>
      <c r="T11" s="46"/>
    </row>
    <row r="12" spans="2:20" s="1" customFormat="1" ht="14.25" customHeight="1" x14ac:dyDescent="0.3">
      <c r="B12" s="46"/>
      <c r="D12" s="68" t="s">
        <v>42</v>
      </c>
      <c r="E12" s="68"/>
      <c r="F12" s="68"/>
      <c r="G12" s="68"/>
      <c r="H12" s="68"/>
      <c r="I12" s="68"/>
      <c r="J12" s="68"/>
      <c r="K12" s="50"/>
      <c r="L12" s="50"/>
      <c r="M12" s="50"/>
      <c r="N12" s="50"/>
      <c r="O12" s="50"/>
      <c r="P12" s="50"/>
      <c r="Q12" s="50"/>
      <c r="R12" s="50"/>
      <c r="T12" s="46"/>
    </row>
    <row r="13" spans="2:20" s="1" customFormat="1" ht="14.25" customHeight="1" x14ac:dyDescent="0.3">
      <c r="B13" s="46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T13" s="46"/>
    </row>
    <row r="14" spans="2:20" s="1" customFormat="1" ht="14.25" customHeight="1" x14ac:dyDescent="0.3">
      <c r="B14" s="46"/>
      <c r="D14" s="61" t="s">
        <v>49</v>
      </c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T14" s="46"/>
    </row>
    <row r="15" spans="2:20" s="1" customFormat="1" ht="14.25" customHeight="1" x14ac:dyDescent="0.3">
      <c r="B15" s="46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T15" s="46"/>
    </row>
    <row r="16" spans="2:20" s="1" customFormat="1" ht="14.25" customHeight="1" x14ac:dyDescent="0.3">
      <c r="B16" s="46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T16" s="46"/>
    </row>
    <row r="17" spans="2:20" s="1" customFormat="1" ht="14.25" customHeight="1" x14ac:dyDescent="0.3">
      <c r="B17" s="46"/>
      <c r="D17" s="68" t="s">
        <v>43</v>
      </c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T17" s="46"/>
    </row>
    <row r="18" spans="2:20" s="1" customFormat="1" ht="14.25" customHeight="1" x14ac:dyDescent="0.3">
      <c r="B18" s="46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T18" s="46"/>
    </row>
    <row r="19" spans="2:20" s="1" customFormat="1" ht="14.25" customHeight="1" x14ac:dyDescent="0.3">
      <c r="B19" s="46"/>
      <c r="D19" s="56" t="s">
        <v>46</v>
      </c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T19" s="46"/>
    </row>
    <row r="20" spans="2:20" s="1" customFormat="1" ht="14.25" customHeight="1" x14ac:dyDescent="0.3">
      <c r="B20" s="4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T20" s="46"/>
    </row>
    <row r="21" spans="2:20" s="1" customFormat="1" ht="14.25" customHeight="1" x14ac:dyDescent="0.3">
      <c r="B21" s="46"/>
      <c r="T21" s="46"/>
    </row>
    <row r="22" spans="2:20" s="1" customFormat="1" ht="14.25" customHeight="1" x14ac:dyDescent="0.3">
      <c r="B22" s="46"/>
      <c r="D22" s="63" t="s">
        <v>36</v>
      </c>
      <c r="E22" s="6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2"/>
      <c r="T22" s="46"/>
    </row>
    <row r="23" spans="2:20" s="1" customFormat="1" ht="14.25" customHeight="1" x14ac:dyDescent="0.3">
      <c r="B23" s="46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T23" s="46"/>
    </row>
    <row r="24" spans="2:20" s="1" customFormat="1" ht="14.25" customHeight="1" x14ac:dyDescent="0.3">
      <c r="B24" s="46"/>
      <c r="D24" s="67" t="s">
        <v>50</v>
      </c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T24" s="46"/>
    </row>
    <row r="25" spans="2:20" s="1" customFormat="1" ht="14.25" customHeight="1" x14ac:dyDescent="0.3">
      <c r="B25" s="46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T25" s="46"/>
    </row>
    <row r="26" spans="2:20" s="1" customFormat="1" ht="14.25" customHeight="1" x14ac:dyDescent="0.3">
      <c r="B26" s="46"/>
      <c r="D26" s="9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T26" s="46"/>
    </row>
    <row r="27" spans="2:20" s="1" customFormat="1" ht="14.25" customHeight="1" x14ac:dyDescent="0.3">
      <c r="B27" s="46"/>
      <c r="D27" s="58" t="s">
        <v>39</v>
      </c>
      <c r="E27" s="58"/>
      <c r="F27" s="58"/>
      <c r="G27" s="58"/>
      <c r="H27" s="58"/>
      <c r="I27" s="58"/>
      <c r="J27" s="58"/>
      <c r="K27" s="58"/>
      <c r="L27" s="58"/>
      <c r="M27" s="58"/>
      <c r="N27"/>
      <c r="O27"/>
      <c r="P27"/>
      <c r="Q27"/>
      <c r="R27"/>
      <c r="T27" s="46"/>
    </row>
    <row r="28" spans="2:20" s="1" customFormat="1" ht="14.25" customHeight="1" x14ac:dyDescent="0.3">
      <c r="B28" s="46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T28" s="46"/>
    </row>
    <row r="29" spans="2:20" s="1" customFormat="1" ht="14.25" customHeight="1" x14ac:dyDescent="0.3">
      <c r="B29" s="46"/>
      <c r="D29" s="58" t="s">
        <v>24</v>
      </c>
      <c r="E29" s="58"/>
      <c r="G29" s="10"/>
      <c r="H29" s="16"/>
      <c r="I29" s="11"/>
      <c r="J29" s="8"/>
      <c r="K29" s="8"/>
      <c r="L29" s="8"/>
      <c r="M29" s="8"/>
      <c r="N29" s="8"/>
      <c r="O29" s="8"/>
      <c r="P29" s="8"/>
      <c r="Q29" s="8"/>
      <c r="R29" s="8"/>
      <c r="T29" s="46"/>
    </row>
    <row r="30" spans="2:20" s="1" customFormat="1" ht="14.25" customHeight="1" x14ac:dyDescent="0.4">
      <c r="B30" s="46"/>
      <c r="D30" s="8"/>
      <c r="E30" s="8"/>
      <c r="G30" s="15" t="s">
        <v>30</v>
      </c>
      <c r="H30" s="26">
        <v>60</v>
      </c>
      <c r="I30" s="12"/>
      <c r="J30" s="8"/>
      <c r="K30" s="8"/>
      <c r="L30" s="8"/>
      <c r="M30" s="8"/>
      <c r="N30" s="8"/>
      <c r="O30" s="8"/>
      <c r="P30" s="8"/>
      <c r="Q30" s="8"/>
      <c r="R30" s="8"/>
      <c r="T30" s="46"/>
    </row>
    <row r="31" spans="2:20" s="1" customFormat="1" ht="14.25" customHeight="1" x14ac:dyDescent="0.4">
      <c r="B31" s="46"/>
      <c r="D31" s="8"/>
      <c r="E31" s="8"/>
      <c r="G31" s="15" t="s">
        <v>9</v>
      </c>
      <c r="H31" s="26">
        <f>1.25*EXP(-H34*0.25)</f>
        <v>1.2423073270189562</v>
      </c>
      <c r="I31" s="12"/>
      <c r="K31" s="18"/>
      <c r="L31" s="8"/>
      <c r="M31" s="8"/>
      <c r="N31" s="8"/>
      <c r="O31" s="8"/>
      <c r="P31" s="8"/>
      <c r="Q31" s="8"/>
      <c r="R31" s="8"/>
      <c r="T31" s="46"/>
    </row>
    <row r="32" spans="2:20" s="1" customFormat="1" ht="14.25" customHeight="1" x14ac:dyDescent="0.3">
      <c r="B32" s="46"/>
      <c r="D32" s="8"/>
      <c r="E32" s="8"/>
      <c r="G32" s="15" t="s">
        <v>21</v>
      </c>
      <c r="H32" s="26">
        <v>58</v>
      </c>
      <c r="I32" s="12"/>
      <c r="J32" s="8"/>
      <c r="K32" s="8"/>
      <c r="L32" s="8"/>
      <c r="M32" s="8"/>
      <c r="N32" s="8"/>
      <c r="O32" s="8"/>
      <c r="P32" s="8"/>
      <c r="Q32" s="8"/>
      <c r="R32" s="8"/>
      <c r="T32" s="46"/>
    </row>
    <row r="33" spans="2:20" s="1" customFormat="1" ht="14.25" customHeight="1" x14ac:dyDescent="0.3">
      <c r="B33" s="46"/>
      <c r="D33" s="8"/>
      <c r="E33" s="8"/>
      <c r="G33" s="15" t="s">
        <v>22</v>
      </c>
      <c r="H33" s="27">
        <v>0.5</v>
      </c>
      <c r="I33" s="12"/>
      <c r="K33" s="8"/>
      <c r="L33" s="8"/>
      <c r="M33" s="8"/>
      <c r="N33" s="8"/>
      <c r="O33" s="8"/>
      <c r="P33" s="8"/>
      <c r="Q33" s="8"/>
      <c r="R33" s="8"/>
      <c r="T33" s="46"/>
    </row>
    <row r="34" spans="2:20" s="1" customFormat="1" ht="14.25" customHeight="1" x14ac:dyDescent="0.3">
      <c r="B34" s="46"/>
      <c r="D34" s="8"/>
      <c r="E34" s="8"/>
      <c r="G34" s="15" t="s">
        <v>23</v>
      </c>
      <c r="H34" s="28">
        <f>LN(1+0.025)</f>
        <v>2.4692612590371414E-2</v>
      </c>
      <c r="I34" s="12"/>
      <c r="J34" s="64" t="s">
        <v>41</v>
      </c>
      <c r="K34" s="55"/>
      <c r="L34" s="55"/>
      <c r="M34" s="55"/>
      <c r="N34" s="55"/>
      <c r="O34" s="55"/>
      <c r="P34" s="55"/>
      <c r="Q34" s="55"/>
      <c r="R34" s="55"/>
      <c r="T34" s="46"/>
    </row>
    <row r="35" spans="2:20" s="1" customFormat="1" ht="14.25" customHeight="1" x14ac:dyDescent="0.3">
      <c r="B35" s="46"/>
      <c r="D35" s="8"/>
      <c r="E35" s="8"/>
      <c r="G35" s="15" t="s">
        <v>25</v>
      </c>
      <c r="H35" s="28">
        <v>0.12</v>
      </c>
      <c r="I35" s="12"/>
      <c r="J35" s="65"/>
      <c r="K35" s="55"/>
      <c r="L35" s="55"/>
      <c r="M35" s="55"/>
      <c r="N35" s="55"/>
      <c r="O35" s="55"/>
      <c r="P35" s="55"/>
      <c r="Q35" s="55"/>
      <c r="R35" s="55"/>
      <c r="T35" s="46"/>
    </row>
    <row r="36" spans="2:20" s="1" customFormat="1" ht="14.25" customHeight="1" x14ac:dyDescent="0.3">
      <c r="B36" s="46"/>
      <c r="D36" s="8"/>
      <c r="E36" s="8"/>
      <c r="G36" s="13"/>
      <c r="H36" s="17"/>
      <c r="I36" s="14"/>
      <c r="J36" s="8"/>
      <c r="K36" s="8"/>
      <c r="L36" s="8"/>
      <c r="M36" s="8"/>
      <c r="N36" s="8"/>
      <c r="O36" s="8"/>
      <c r="P36" s="8"/>
      <c r="Q36" s="8"/>
      <c r="R36" s="8"/>
      <c r="T36" s="46"/>
    </row>
    <row r="37" spans="2:20" s="1" customFormat="1" ht="14.25" customHeight="1" x14ac:dyDescent="0.3">
      <c r="B37" s="46"/>
      <c r="D37" s="8"/>
      <c r="E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T37" s="46"/>
    </row>
    <row r="38" spans="2:20" s="1" customFormat="1" ht="14.25" customHeight="1" x14ac:dyDescent="0.3">
      <c r="B38" s="46"/>
      <c r="D38" s="58" t="s">
        <v>26</v>
      </c>
      <c r="E38" s="58"/>
      <c r="F38" s="59"/>
      <c r="G38" s="10"/>
      <c r="H38" s="16"/>
      <c r="I38" s="11"/>
      <c r="J38" s="8"/>
      <c r="K38" s="8"/>
      <c r="L38" s="8"/>
      <c r="M38" s="8"/>
      <c r="N38" s="8"/>
      <c r="O38" s="8"/>
      <c r="P38" s="8"/>
      <c r="Q38" s="8"/>
      <c r="R38" s="8"/>
      <c r="T38" s="46"/>
    </row>
    <row r="39" spans="2:20" s="1" customFormat="1" ht="14.25" customHeight="1" x14ac:dyDescent="0.4">
      <c r="B39" s="46"/>
      <c r="D39" s="8"/>
      <c r="E39" s="8"/>
      <c r="F39" s="8"/>
      <c r="G39" s="15" t="s">
        <v>12</v>
      </c>
      <c r="H39" s="29">
        <f>(LN((H30-H31)/H32)+(H34+H35^2/2)*H33)/(H35*H33^0.5)</f>
        <v>0.34088886437691907</v>
      </c>
      <c r="I39" s="12"/>
      <c r="J39" s="8"/>
      <c r="K39" s="8"/>
      <c r="L39" s="8"/>
      <c r="M39" s="8"/>
      <c r="N39" s="8"/>
      <c r="O39" s="8"/>
      <c r="P39" s="8"/>
      <c r="Q39" s="8"/>
      <c r="R39" s="8"/>
      <c r="T39" s="46"/>
    </row>
    <row r="40" spans="2:20" s="1" customFormat="1" ht="14.25" customHeight="1" x14ac:dyDescent="0.4">
      <c r="B40" s="46"/>
      <c r="D40" s="8"/>
      <c r="E40" s="8"/>
      <c r="F40" s="8"/>
      <c r="G40" s="15" t="s">
        <v>13</v>
      </c>
      <c r="H40" s="29">
        <f>H39-H35*H33^0.5</f>
        <v>0.25603605063453339</v>
      </c>
      <c r="I40" s="12"/>
      <c r="J40" s="8"/>
      <c r="K40" s="8"/>
      <c r="L40" s="8"/>
      <c r="M40" s="8"/>
      <c r="N40" s="8"/>
      <c r="O40" s="8"/>
      <c r="P40" s="8"/>
      <c r="Q40" s="8"/>
      <c r="R40" s="8"/>
      <c r="T40" s="46"/>
    </row>
    <row r="41" spans="2:20" s="1" customFormat="1" ht="14.25" customHeight="1" x14ac:dyDescent="0.4">
      <c r="B41" s="46"/>
      <c r="D41" s="8"/>
      <c r="E41" s="8"/>
      <c r="F41" s="8"/>
      <c r="G41" s="15" t="s">
        <v>14</v>
      </c>
      <c r="H41" s="29">
        <f>NORMSDIST(H39)</f>
        <v>0.63340637589274607</v>
      </c>
      <c r="I41" s="12"/>
      <c r="J41" s="8"/>
      <c r="K41" s="8"/>
      <c r="L41" s="8"/>
      <c r="M41" s="8"/>
      <c r="N41" s="8"/>
      <c r="O41" s="8"/>
      <c r="P41" s="8"/>
      <c r="Q41" s="8"/>
      <c r="R41" s="8"/>
      <c r="T41" s="46"/>
    </row>
    <row r="42" spans="2:20" s="1" customFormat="1" ht="14.25" customHeight="1" x14ac:dyDescent="0.4">
      <c r="B42" s="46"/>
      <c r="D42" s="8"/>
      <c r="E42" s="8"/>
      <c r="F42" s="8"/>
      <c r="G42" s="15" t="s">
        <v>15</v>
      </c>
      <c r="H42" s="29">
        <f>NORMSDIST(H40)</f>
        <v>0.60103849976499379</v>
      </c>
      <c r="I42" s="12"/>
      <c r="J42" s="8"/>
      <c r="K42" s="8"/>
      <c r="L42" s="8"/>
      <c r="M42" s="8"/>
      <c r="N42" s="58" t="s">
        <v>11</v>
      </c>
      <c r="O42" s="58"/>
      <c r="P42" s="58"/>
      <c r="Q42" s="58"/>
      <c r="R42" s="58"/>
      <c r="T42" s="46"/>
    </row>
    <row r="43" spans="2:20" s="1" customFormat="1" ht="14.25" customHeight="1" x14ac:dyDescent="0.3">
      <c r="B43" s="46"/>
      <c r="D43" s="8"/>
      <c r="E43" s="8"/>
      <c r="F43" s="8"/>
      <c r="G43" s="13"/>
      <c r="H43" s="17"/>
      <c r="I43" s="14"/>
      <c r="J43" s="8"/>
      <c r="K43" s="8"/>
      <c r="L43" s="8"/>
      <c r="M43" s="8"/>
      <c r="R43" s="8"/>
      <c r="T43" s="46"/>
    </row>
    <row r="44" spans="2:20" s="1" customFormat="1" ht="14.25" customHeight="1" x14ac:dyDescent="0.3">
      <c r="B44" s="46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T44" s="46"/>
    </row>
    <row r="45" spans="2:20" s="1" customFormat="1" ht="14.25" customHeight="1" x14ac:dyDescent="0.3">
      <c r="B45" s="46"/>
      <c r="D45" s="58" t="s">
        <v>27</v>
      </c>
      <c r="E45" s="58"/>
      <c r="F45" s="59"/>
      <c r="G45" s="10"/>
      <c r="H45" s="16"/>
      <c r="I45" s="11"/>
      <c r="J45" s="8"/>
      <c r="K45" s="8"/>
      <c r="L45" s="8"/>
      <c r="M45" s="8"/>
      <c r="N45" s="8"/>
      <c r="O45" s="8"/>
      <c r="P45" s="8"/>
      <c r="Q45" s="8"/>
      <c r="R45" s="8"/>
      <c r="T45" s="46"/>
    </row>
    <row r="46" spans="2:20" s="1" customFormat="1" ht="14.25" customHeight="1" x14ac:dyDescent="0.3">
      <c r="B46" s="46"/>
      <c r="D46" s="8"/>
      <c r="E46" s="8"/>
      <c r="F46" s="8"/>
      <c r="G46" s="15" t="s">
        <v>28</v>
      </c>
      <c r="H46" s="26">
        <f>(H30-H31)*H41-H32*EXP(-H34*H33)*H42</f>
        <v>2.7850133050750756</v>
      </c>
      <c r="I46" s="12"/>
      <c r="J46" s="8"/>
      <c r="K46" s="8"/>
      <c r="L46" s="8"/>
      <c r="M46" s="8"/>
      <c r="N46" s="8"/>
      <c r="O46" s="8"/>
      <c r="P46" s="8"/>
      <c r="Q46" s="8"/>
      <c r="R46" s="8"/>
      <c r="T46" s="46"/>
    </row>
    <row r="47" spans="2:20" s="1" customFormat="1" ht="14.25" customHeight="1" x14ac:dyDescent="0.3">
      <c r="B47" s="46"/>
      <c r="D47" s="8"/>
      <c r="E47" s="8"/>
      <c r="F47" s="8"/>
      <c r="G47" s="13"/>
      <c r="H47" s="17"/>
      <c r="I47" s="14"/>
      <c r="J47" s="8"/>
      <c r="K47" s="8"/>
      <c r="L47" s="8"/>
      <c r="M47" s="8"/>
      <c r="N47" s="8"/>
      <c r="O47" s="8"/>
      <c r="P47" s="8"/>
      <c r="Q47" s="8"/>
      <c r="R47" s="8"/>
      <c r="T47" s="46"/>
    </row>
    <row r="48" spans="2:20" s="1" customFormat="1" ht="14.25" customHeight="1" x14ac:dyDescent="0.3">
      <c r="B48" s="46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T48" s="46"/>
    </row>
    <row r="49" spans="2:20" s="1" customFormat="1" ht="14.25" customHeight="1" x14ac:dyDescent="0.3">
      <c r="B49" s="46"/>
      <c r="D49" s="58" t="s">
        <v>55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8"/>
      <c r="T49" s="46"/>
    </row>
    <row r="50" spans="2:20" s="1" customFormat="1" ht="14.25" customHeight="1" x14ac:dyDescent="0.3">
      <c r="B50" s="46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T50" s="46"/>
    </row>
    <row r="51" spans="2:20" s="1" customFormat="1" ht="14.25" customHeight="1" x14ac:dyDescent="0.3">
      <c r="B51" s="46"/>
      <c r="D51" s="63" t="s">
        <v>37</v>
      </c>
      <c r="E51" s="63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2"/>
      <c r="T51" s="46"/>
    </row>
    <row r="52" spans="2:20" s="1" customFormat="1" ht="14.25" customHeight="1" x14ac:dyDescent="0.3">
      <c r="B52" s="46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T52" s="46"/>
    </row>
    <row r="53" spans="2:20" s="1" customFormat="1" ht="14.25" customHeight="1" x14ac:dyDescent="0.3">
      <c r="B53" s="46"/>
      <c r="D53" s="67" t="s">
        <v>51</v>
      </c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T53" s="46"/>
    </row>
    <row r="54" spans="2:20" s="1" customFormat="1" ht="14.25" customHeight="1" x14ac:dyDescent="0.3">
      <c r="B54" s="46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T54" s="46"/>
    </row>
    <row r="55" spans="2:20" s="1" customFormat="1" ht="14.25" customHeight="1" x14ac:dyDescent="0.3">
      <c r="B55" s="46"/>
      <c r="D55" s="9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T55" s="46"/>
    </row>
    <row r="56" spans="2:20" s="1" customFormat="1" ht="14.25" customHeight="1" x14ac:dyDescent="0.3">
      <c r="B56" s="46"/>
      <c r="D56" s="58" t="s">
        <v>40</v>
      </c>
      <c r="E56" s="58"/>
      <c r="F56" s="58"/>
      <c r="G56" s="58"/>
      <c r="H56" s="58"/>
      <c r="I56" s="58"/>
      <c r="J56" s="58"/>
      <c r="K56" s="58"/>
      <c r="L56" s="58"/>
      <c r="M56" s="58"/>
      <c r="N56"/>
      <c r="O56"/>
      <c r="P56"/>
      <c r="Q56"/>
      <c r="R56"/>
      <c r="T56" s="46"/>
    </row>
    <row r="57" spans="2:20" s="1" customFormat="1" ht="14.25" customHeight="1" x14ac:dyDescent="0.3">
      <c r="B57" s="46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T57" s="46"/>
    </row>
    <row r="58" spans="2:20" s="1" customFormat="1" ht="14.25" customHeight="1" x14ac:dyDescent="0.3">
      <c r="B58" s="46"/>
      <c r="D58" s="58" t="s">
        <v>24</v>
      </c>
      <c r="E58" s="58"/>
      <c r="G58" s="10"/>
      <c r="H58" s="16"/>
      <c r="I58" s="11"/>
      <c r="J58" s="8"/>
      <c r="K58" s="8"/>
      <c r="L58" s="8"/>
      <c r="M58" s="8"/>
      <c r="N58" s="8"/>
      <c r="O58" s="8"/>
      <c r="P58" s="8"/>
      <c r="Q58" s="8"/>
      <c r="R58" s="8"/>
      <c r="T58" s="46"/>
    </row>
    <row r="59" spans="2:20" s="1" customFormat="1" ht="14.25" customHeight="1" x14ac:dyDescent="0.4">
      <c r="B59" s="46"/>
      <c r="D59" s="8"/>
      <c r="E59" s="8"/>
      <c r="G59" s="15" t="s">
        <v>30</v>
      </c>
      <c r="H59" s="26">
        <v>60</v>
      </c>
      <c r="I59" s="12"/>
      <c r="J59" s="8"/>
      <c r="K59" s="8"/>
      <c r="L59" s="8"/>
      <c r="M59" s="8"/>
      <c r="N59" s="8"/>
      <c r="O59" s="8"/>
      <c r="P59" s="8"/>
      <c r="Q59" s="8"/>
      <c r="R59" s="8"/>
      <c r="T59" s="46"/>
    </row>
    <row r="60" spans="2:20" s="1" customFormat="1" ht="14.25" customHeight="1" x14ac:dyDescent="0.4">
      <c r="B60" s="46"/>
      <c r="D60" s="8"/>
      <c r="E60" s="8"/>
      <c r="G60" s="15" t="s">
        <v>9</v>
      </c>
      <c r="H60" s="26">
        <f>1.25*EXP(-H63*0.25)</f>
        <v>1.2423073270189562</v>
      </c>
      <c r="I60" s="12"/>
      <c r="K60" s="18"/>
      <c r="L60" s="8"/>
      <c r="M60" s="8"/>
      <c r="N60" s="8"/>
      <c r="O60" s="8"/>
      <c r="P60" s="8"/>
      <c r="Q60" s="8"/>
      <c r="R60" s="8"/>
      <c r="T60" s="46"/>
    </row>
    <row r="61" spans="2:20" s="1" customFormat="1" ht="14.25" customHeight="1" x14ac:dyDescent="0.3">
      <c r="B61" s="46"/>
      <c r="D61" s="8"/>
      <c r="E61" s="8"/>
      <c r="G61" s="15" t="s">
        <v>21</v>
      </c>
      <c r="H61" s="26">
        <v>58</v>
      </c>
      <c r="I61" s="12"/>
      <c r="J61" s="8"/>
      <c r="K61" s="8"/>
      <c r="L61" s="8"/>
      <c r="M61" s="8"/>
      <c r="N61" s="8"/>
      <c r="O61" s="8"/>
      <c r="P61" s="8"/>
      <c r="Q61" s="8"/>
      <c r="R61" s="8"/>
      <c r="T61" s="46"/>
    </row>
    <row r="62" spans="2:20" s="1" customFormat="1" ht="14.25" customHeight="1" x14ac:dyDescent="0.3">
      <c r="B62" s="46"/>
      <c r="D62" s="8"/>
      <c r="E62" s="8"/>
      <c r="G62" s="15" t="s">
        <v>22</v>
      </c>
      <c r="H62" s="27">
        <v>0.75</v>
      </c>
      <c r="I62" s="12"/>
      <c r="J62" s="8"/>
      <c r="K62" s="8"/>
      <c r="L62" s="8"/>
      <c r="M62" s="8"/>
      <c r="N62" s="8"/>
      <c r="O62" s="8"/>
      <c r="P62" s="8"/>
      <c r="Q62" s="8"/>
      <c r="R62" s="8"/>
      <c r="T62" s="46"/>
    </row>
    <row r="63" spans="2:20" s="1" customFormat="1" ht="14.25" customHeight="1" x14ac:dyDescent="0.3">
      <c r="B63" s="46"/>
      <c r="D63" s="8"/>
      <c r="E63" s="8"/>
      <c r="G63" s="15" t="s">
        <v>23</v>
      </c>
      <c r="H63" s="28">
        <f>LN(1+0.025)</f>
        <v>2.4692612590371414E-2</v>
      </c>
      <c r="I63" s="12"/>
      <c r="J63" s="64" t="s">
        <v>41</v>
      </c>
      <c r="K63" s="55"/>
      <c r="L63" s="55"/>
      <c r="M63" s="55"/>
      <c r="N63" s="55"/>
      <c r="O63" s="55"/>
      <c r="P63" s="55"/>
      <c r="Q63" s="55"/>
      <c r="R63" s="55"/>
      <c r="T63" s="46"/>
    </row>
    <row r="64" spans="2:20" s="1" customFormat="1" ht="14.25" customHeight="1" x14ac:dyDescent="0.3">
      <c r="B64" s="46"/>
      <c r="D64" s="8"/>
      <c r="E64" s="8"/>
      <c r="G64" s="15" t="s">
        <v>25</v>
      </c>
      <c r="H64" s="28">
        <v>0.12</v>
      </c>
      <c r="I64" s="12"/>
      <c r="J64" s="65"/>
      <c r="K64" s="55"/>
      <c r="L64" s="55"/>
      <c r="M64" s="55"/>
      <c r="N64" s="55"/>
      <c r="O64" s="55"/>
      <c r="P64" s="55"/>
      <c r="Q64" s="55"/>
      <c r="R64" s="55"/>
      <c r="T64" s="46"/>
    </row>
    <row r="65" spans="2:20" s="1" customFormat="1" ht="14.25" customHeight="1" x14ac:dyDescent="0.3">
      <c r="B65" s="46"/>
      <c r="D65" s="8"/>
      <c r="E65" s="8"/>
      <c r="G65" s="13"/>
      <c r="H65" s="17"/>
      <c r="I65" s="14"/>
      <c r="J65" s="8"/>
      <c r="K65" s="8"/>
      <c r="L65" s="8"/>
      <c r="M65" s="8"/>
      <c r="N65" s="8"/>
      <c r="O65" s="8"/>
      <c r="P65" s="8"/>
      <c r="Q65" s="8"/>
      <c r="R65" s="8"/>
      <c r="T65" s="46"/>
    </row>
    <row r="66" spans="2:20" s="1" customFormat="1" ht="14.25" customHeight="1" x14ac:dyDescent="0.3">
      <c r="B66" s="46"/>
      <c r="D66" s="8"/>
      <c r="E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T66" s="46"/>
    </row>
    <row r="67" spans="2:20" s="1" customFormat="1" ht="14.25" customHeight="1" x14ac:dyDescent="0.3">
      <c r="B67" s="46"/>
      <c r="D67" s="58" t="s">
        <v>26</v>
      </c>
      <c r="E67" s="58"/>
      <c r="F67" s="59"/>
      <c r="G67" s="10"/>
      <c r="H67" s="16"/>
      <c r="I67" s="11"/>
      <c r="J67" s="8"/>
      <c r="K67" s="8"/>
      <c r="L67" s="8"/>
      <c r="M67" s="8"/>
      <c r="N67" s="8"/>
      <c r="O67" s="8"/>
      <c r="P67" s="8"/>
      <c r="Q67" s="8"/>
      <c r="R67" s="8"/>
      <c r="T67" s="46"/>
    </row>
    <row r="68" spans="2:20" s="1" customFormat="1" ht="14.25" customHeight="1" x14ac:dyDescent="0.4">
      <c r="B68" s="46"/>
      <c r="D68" s="8"/>
      <c r="E68" s="8"/>
      <c r="F68" s="8"/>
      <c r="G68" s="20" t="s">
        <v>19</v>
      </c>
      <c r="H68" s="29">
        <f>-(LN((H59-H60)/H61)+(H63+H64^2/2)*H62)/(H64*H62^0.5)</f>
        <v>-0.35505629417430384</v>
      </c>
      <c r="I68" s="12"/>
      <c r="J68" s="8"/>
      <c r="K68" s="8"/>
      <c r="L68" s="8"/>
      <c r="M68" s="8"/>
      <c r="N68" s="8"/>
      <c r="O68" s="8"/>
      <c r="P68" s="8"/>
      <c r="Q68" s="8"/>
      <c r="R68" s="8"/>
      <c r="T68" s="46"/>
    </row>
    <row r="69" spans="2:20" s="1" customFormat="1" ht="14.25" customHeight="1" x14ac:dyDescent="0.4">
      <c r="B69" s="46"/>
      <c r="D69" s="8"/>
      <c r="E69" s="8"/>
      <c r="F69" s="8"/>
      <c r="G69" s="20" t="s">
        <v>18</v>
      </c>
      <c r="H69" s="29">
        <f>-(-H68-H64*H62^0.5)</f>
        <v>-0.25113324572017121</v>
      </c>
      <c r="I69" s="12"/>
      <c r="J69" s="8"/>
      <c r="K69" s="8"/>
      <c r="L69" s="8"/>
      <c r="M69" s="8"/>
      <c r="N69" s="8"/>
      <c r="O69" s="8"/>
      <c r="P69" s="8"/>
      <c r="Q69" s="8"/>
      <c r="R69" s="8"/>
      <c r="T69" s="46"/>
    </row>
    <row r="70" spans="2:20" s="1" customFormat="1" ht="14.25" customHeight="1" x14ac:dyDescent="0.4">
      <c r="B70" s="46"/>
      <c r="D70" s="8"/>
      <c r="E70" s="8"/>
      <c r="F70" s="8"/>
      <c r="G70" s="15" t="s">
        <v>16</v>
      </c>
      <c r="H70" s="29">
        <f>NORMSDIST(H68)</f>
        <v>0.36127370917951707</v>
      </c>
      <c r="I70" s="12"/>
      <c r="J70" s="8"/>
      <c r="K70" s="8"/>
      <c r="L70" s="8"/>
      <c r="M70" s="8"/>
      <c r="N70" s="8"/>
      <c r="O70" s="8"/>
      <c r="P70" s="8"/>
      <c r="Q70" s="8"/>
      <c r="R70" s="8"/>
      <c r="T70" s="46"/>
    </row>
    <row r="71" spans="2:20" s="1" customFormat="1" ht="14.25" customHeight="1" x14ac:dyDescent="0.4">
      <c r="B71" s="46"/>
      <c r="D71" s="8"/>
      <c r="E71" s="8"/>
      <c r="F71" s="8"/>
      <c r="G71" s="15" t="s">
        <v>17</v>
      </c>
      <c r="H71" s="29">
        <f>NORMSDIST(H69)</f>
        <v>0.40085554648860811</v>
      </c>
      <c r="I71" s="12"/>
      <c r="J71" s="8"/>
      <c r="K71" s="8"/>
      <c r="L71" s="8"/>
      <c r="M71" s="8"/>
      <c r="N71" s="58" t="s">
        <v>11</v>
      </c>
      <c r="O71" s="58"/>
      <c r="P71" s="58"/>
      <c r="Q71" s="58"/>
      <c r="R71" s="58"/>
      <c r="T71" s="46"/>
    </row>
    <row r="72" spans="2:20" s="1" customFormat="1" ht="14.25" customHeight="1" x14ac:dyDescent="0.3">
      <c r="B72" s="46"/>
      <c r="D72" s="8"/>
      <c r="E72" s="8"/>
      <c r="F72" s="8"/>
      <c r="G72" s="13"/>
      <c r="H72" s="17"/>
      <c r="I72" s="14"/>
      <c r="J72" s="8"/>
      <c r="K72" s="8"/>
      <c r="L72" s="8"/>
      <c r="M72" s="8"/>
      <c r="R72" s="8"/>
      <c r="T72" s="46"/>
    </row>
    <row r="73" spans="2:20" s="1" customFormat="1" ht="14.25" customHeight="1" x14ac:dyDescent="0.3">
      <c r="B73" s="46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T73" s="46"/>
    </row>
    <row r="74" spans="2:20" s="1" customFormat="1" ht="14.25" customHeight="1" x14ac:dyDescent="0.3">
      <c r="B74" s="46"/>
      <c r="D74" s="58" t="s">
        <v>27</v>
      </c>
      <c r="E74" s="58"/>
      <c r="F74" s="59"/>
      <c r="G74" s="10"/>
      <c r="H74" s="16"/>
      <c r="I74" s="11"/>
      <c r="J74" s="8"/>
      <c r="K74" s="8"/>
      <c r="L74" s="8"/>
      <c r="M74" s="8"/>
      <c r="N74" s="8"/>
      <c r="O74" s="8"/>
      <c r="P74" s="8"/>
      <c r="Q74" s="8"/>
      <c r="R74" s="8"/>
      <c r="T74" s="46"/>
    </row>
    <row r="75" spans="2:20" s="1" customFormat="1" ht="14.25" customHeight="1" x14ac:dyDescent="0.3">
      <c r="B75" s="46"/>
      <c r="D75" s="8"/>
      <c r="E75" s="8"/>
      <c r="F75" s="8"/>
      <c r="G75" s="15" t="s">
        <v>29</v>
      </c>
      <c r="H75" s="26">
        <f>H61*EXP(-H63*H62)*H71-(H59-H60)*H70</f>
        <v>1.5954041626272328</v>
      </c>
      <c r="I75" s="12"/>
      <c r="J75" s="8"/>
      <c r="K75" s="8"/>
      <c r="L75" s="8"/>
      <c r="M75" s="8"/>
      <c r="N75" s="8"/>
      <c r="O75" s="8"/>
      <c r="P75" s="8"/>
      <c r="Q75" s="8"/>
      <c r="R75" s="8"/>
      <c r="T75" s="46"/>
    </row>
    <row r="76" spans="2:20" s="1" customFormat="1" ht="14.25" customHeight="1" x14ac:dyDescent="0.3">
      <c r="B76" s="46"/>
      <c r="D76" s="8"/>
      <c r="E76" s="8"/>
      <c r="F76" s="8"/>
      <c r="G76" s="13"/>
      <c r="H76" s="17"/>
      <c r="I76" s="14"/>
      <c r="J76" s="8"/>
      <c r="K76" s="8"/>
      <c r="L76" s="8"/>
      <c r="M76" s="8"/>
      <c r="N76" s="8"/>
      <c r="O76" s="8"/>
      <c r="P76" s="8"/>
      <c r="Q76" s="8"/>
      <c r="R76" s="8"/>
      <c r="T76" s="46"/>
    </row>
    <row r="77" spans="2:20" s="1" customFormat="1" ht="14.25" customHeight="1" x14ac:dyDescent="0.3">
      <c r="B77" s="46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T77" s="46"/>
    </row>
    <row r="78" spans="2:20" s="1" customFormat="1" ht="14.25" customHeight="1" x14ac:dyDescent="0.3">
      <c r="B78" s="46"/>
      <c r="D78" s="58" t="s">
        <v>56</v>
      </c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8"/>
      <c r="T78" s="46"/>
    </row>
    <row r="79" spans="2:20" s="1" customFormat="1" ht="14.25" customHeight="1" x14ac:dyDescent="0.3">
      <c r="B79" s="46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8"/>
      <c r="T79" s="46"/>
    </row>
    <row r="80" spans="2:20" s="1" customFormat="1" ht="7.5" customHeight="1" x14ac:dyDescent="0.3"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</row>
    <row r="81" spans="1:18" s="1" customFormat="1" x14ac:dyDescent="0.3"/>
    <row r="82" spans="1:18" s="1" customFormat="1" x14ac:dyDescent="0.3">
      <c r="A82" s="3"/>
      <c r="C82" s="3"/>
      <c r="D82" s="4" t="s">
        <v>35</v>
      </c>
      <c r="E82" s="5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 s="1" customFormat="1" x14ac:dyDescent="0.3"/>
    <row r="97" s="6" customFormat="1" x14ac:dyDescent="0.3"/>
    <row r="98" s="6" customFormat="1" x14ac:dyDescent="0.3"/>
    <row r="99" s="6" customFormat="1" x14ac:dyDescent="0.3"/>
    <row r="100" s="6" customFormat="1" x14ac:dyDescent="0.3"/>
    <row r="101" s="6" customFormat="1" x14ac:dyDescent="0.3"/>
    <row r="102" s="6" customFormat="1" x14ac:dyDescent="0.3"/>
    <row r="103" s="6" customFormat="1" x14ac:dyDescent="0.3"/>
    <row r="104" s="6" customFormat="1" x14ac:dyDescent="0.3"/>
    <row r="105" s="6" customFormat="1" x14ac:dyDescent="0.3"/>
    <row r="106" s="6" customFormat="1" x14ac:dyDescent="0.3"/>
    <row r="107" s="6" customFormat="1" x14ac:dyDescent="0.3"/>
    <row r="108" s="6" customFormat="1" x14ac:dyDescent="0.3"/>
    <row r="109" s="6" customFormat="1" x14ac:dyDescent="0.3"/>
  </sheetData>
  <mergeCells count="25">
    <mergeCell ref="J5:M6"/>
    <mergeCell ref="O5:T6"/>
    <mergeCell ref="D45:F45"/>
    <mergeCell ref="D56:M56"/>
    <mergeCell ref="D53:R54"/>
    <mergeCell ref="D22:E22"/>
    <mergeCell ref="D51:E51"/>
    <mergeCell ref="D10:E10"/>
    <mergeCell ref="D14:R15"/>
    <mergeCell ref="D19:R20"/>
    <mergeCell ref="J34:R35"/>
    <mergeCell ref="D24:R25"/>
    <mergeCell ref="D27:M27"/>
    <mergeCell ref="D17:R17"/>
    <mergeCell ref="D12:J12"/>
    <mergeCell ref="D74:F74"/>
    <mergeCell ref="J63:R64"/>
    <mergeCell ref="D78:Q78"/>
    <mergeCell ref="D29:E29"/>
    <mergeCell ref="N42:R42"/>
    <mergeCell ref="D38:F38"/>
    <mergeCell ref="N71:R71"/>
    <mergeCell ref="D58:E58"/>
    <mergeCell ref="D67:F67"/>
    <mergeCell ref="D49:Q49"/>
  </mergeCells>
  <phoneticPr fontId="0" type="noConversion"/>
  <conditionalFormatting sqref="J31:K31 J60:K60">
    <cfRule type="cellIs" dxfId="5" priority="1" stopIfTrue="1" operator="equal">
      <formula>"Richtig"</formula>
    </cfRule>
    <cfRule type="cellIs" dxfId="4" priority="2" stopIfTrue="1" operator="equal">
      <formula>"Falsch!!"</formula>
    </cfRule>
  </conditionalFormatting>
  <pageMargins left="0.75" right="0.75" top="1" bottom="1" header="0.4921259845" footer="0.4921259845"/>
  <pageSetup paperSize="9" scale="53" orientation="portrait" horizontalDpi="360" verticalDpi="12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77"/>
  <sheetViews>
    <sheetView showGridLines="0" zoomScaleNormal="100" workbookViewId="0"/>
  </sheetViews>
  <sheetFormatPr defaultColWidth="9.1796875" defaultRowHeight="14" x14ac:dyDescent="0.3"/>
  <cols>
    <col min="1" max="1" width="9.1796875" style="6"/>
    <col min="2" max="2" width="1.453125" style="6" customWidth="1"/>
    <col min="3" max="3" width="12.453125" style="6" customWidth="1"/>
    <col min="4" max="4" width="41.453125" style="6" customWidth="1"/>
    <col min="5" max="5" width="11.1796875" style="6" customWidth="1"/>
    <col min="6" max="7" width="10.1796875" style="6" bestFit="1" customWidth="1"/>
    <col min="8" max="8" width="12.1796875" style="6" customWidth="1"/>
    <col min="9" max="9" width="10.1796875" style="6" bestFit="1" customWidth="1"/>
    <col min="10" max="10" width="12.7265625" style="6" customWidth="1"/>
    <col min="11" max="11" width="15.26953125" style="6" customWidth="1"/>
    <col min="12" max="12" width="11.81640625" style="6" customWidth="1"/>
    <col min="13" max="13" width="1.453125" style="6" customWidth="1"/>
    <col min="14" max="14" width="10.7265625" style="6" customWidth="1"/>
    <col min="15" max="16" width="9.1796875" style="6"/>
    <col min="17" max="17" width="10.54296875" style="6" bestFit="1" customWidth="1"/>
    <col min="18" max="19" width="9.1796875" style="6"/>
    <col min="20" max="20" width="1.453125" style="6" customWidth="1"/>
    <col min="21" max="16384" width="9.1796875" style="6"/>
  </cols>
  <sheetData>
    <row r="1" spans="2:20" customFormat="1" ht="12.5" x14ac:dyDescent="0.25"/>
    <row r="2" spans="2:20" customFormat="1" ht="12.5" x14ac:dyDescent="0.25">
      <c r="M2" s="36"/>
      <c r="T2" s="53" t="s">
        <v>58</v>
      </c>
    </row>
    <row r="3" spans="2:20" customFormat="1" ht="18.5" x14ac:dyDescent="0.45">
      <c r="M3" s="37"/>
    </row>
    <row r="4" spans="2:20" customFormat="1" ht="12.5" x14ac:dyDescent="0.25"/>
    <row r="5" spans="2:20" customFormat="1" ht="23.25" customHeight="1" x14ac:dyDescent="0.25">
      <c r="J5" s="57"/>
      <c r="K5" s="57"/>
      <c r="L5" s="57"/>
      <c r="M5" s="57"/>
      <c r="O5" s="57" t="s">
        <v>20</v>
      </c>
      <c r="P5" s="57"/>
      <c r="Q5" s="57"/>
      <c r="R5" s="57"/>
      <c r="S5" s="57"/>
      <c r="T5" s="57"/>
    </row>
    <row r="6" spans="2:20" customFormat="1" ht="14.25" customHeight="1" x14ac:dyDescent="0.4">
      <c r="D6" s="74" t="s">
        <v>59</v>
      </c>
      <c r="E6" s="40"/>
      <c r="J6" s="57"/>
      <c r="K6" s="57"/>
      <c r="L6" s="57"/>
      <c r="M6" s="57"/>
      <c r="O6" s="57"/>
      <c r="P6" s="57"/>
      <c r="Q6" s="57"/>
      <c r="R6" s="57"/>
      <c r="S6" s="57"/>
      <c r="T6" s="57"/>
    </row>
    <row r="7" spans="2:20" customFormat="1" ht="9" customHeight="1" x14ac:dyDescent="0.65">
      <c r="B7" s="39"/>
      <c r="E7" s="40"/>
      <c r="P7" s="38"/>
    </row>
    <row r="8" spans="2:20" customFormat="1" ht="7.5" customHeight="1" x14ac:dyDescent="0.25">
      <c r="B8" s="41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</row>
    <row r="9" spans="2:20" s="1" customFormat="1" ht="14.25" customHeight="1" x14ac:dyDescent="0.3">
      <c r="B9" s="46"/>
      <c r="D9" s="43"/>
      <c r="T9" s="46"/>
    </row>
    <row r="10" spans="2:20" s="1" customFormat="1" ht="14.25" customHeight="1" x14ac:dyDescent="0.3">
      <c r="B10" s="46"/>
      <c r="D10" s="60" t="s">
        <v>8</v>
      </c>
      <c r="E10" s="60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2"/>
      <c r="T10" s="46"/>
    </row>
    <row r="11" spans="2:20" s="1" customFormat="1" ht="14.25" customHeight="1" x14ac:dyDescent="0.3">
      <c r="B11" s="46"/>
      <c r="T11" s="46"/>
    </row>
    <row r="12" spans="2:20" s="1" customFormat="1" ht="14.25" customHeight="1" x14ac:dyDescent="0.3">
      <c r="B12" s="46"/>
      <c r="D12" s="68" t="s">
        <v>5</v>
      </c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50"/>
      <c r="P12" s="50"/>
      <c r="Q12" s="50"/>
      <c r="R12" s="50"/>
      <c r="T12" s="46"/>
    </row>
    <row r="13" spans="2:20" s="1" customFormat="1" ht="14.25" customHeight="1" x14ac:dyDescent="0.3">
      <c r="B13" s="46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T13" s="46"/>
    </row>
    <row r="14" spans="2:20" s="1" customFormat="1" ht="14.25" customHeight="1" x14ac:dyDescent="0.3">
      <c r="B14" s="46"/>
      <c r="D14" s="61" t="s">
        <v>52</v>
      </c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T14" s="46"/>
    </row>
    <row r="15" spans="2:20" s="1" customFormat="1" ht="14.25" customHeight="1" x14ac:dyDescent="0.3">
      <c r="B15" s="46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T15" s="46"/>
    </row>
    <row r="16" spans="2:20" s="1" customFormat="1" ht="14.25" customHeight="1" x14ac:dyDescent="0.3">
      <c r="B16" s="46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T16" s="46"/>
    </row>
    <row r="17" spans="2:20" s="1" customFormat="1" ht="14.25" customHeight="1" x14ac:dyDescent="0.3">
      <c r="B17" s="46"/>
      <c r="D17" s="56" t="s">
        <v>46</v>
      </c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T17" s="46"/>
    </row>
    <row r="18" spans="2:20" s="1" customFormat="1" ht="14.25" customHeight="1" x14ac:dyDescent="0.3">
      <c r="B18" s="46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T18" s="46"/>
    </row>
    <row r="19" spans="2:20" s="1" customFormat="1" ht="14.25" customHeight="1" x14ac:dyDescent="0.3">
      <c r="B19" s="46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T19" s="46"/>
    </row>
    <row r="20" spans="2:20" s="1" customFormat="1" ht="14.25" customHeight="1" x14ac:dyDescent="0.3">
      <c r="B20" s="46"/>
      <c r="D20" s="71" t="s">
        <v>53</v>
      </c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T20" s="46"/>
    </row>
    <row r="21" spans="2:20" s="1" customFormat="1" ht="14.25" customHeight="1" x14ac:dyDescent="0.3">
      <c r="B21" s="46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T21" s="46"/>
    </row>
    <row r="22" spans="2:20" s="1" customFormat="1" ht="14.25" customHeight="1" x14ac:dyDescent="0.3">
      <c r="B22" s="46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T22" s="46"/>
    </row>
    <row r="23" spans="2:20" s="1" customFormat="1" ht="14.25" customHeight="1" x14ac:dyDescent="0.3">
      <c r="B23" s="46"/>
      <c r="D23" s="68" t="s">
        <v>57</v>
      </c>
      <c r="E23" s="68"/>
      <c r="F23" s="68"/>
      <c r="G23" s="68"/>
      <c r="H23" s="68"/>
      <c r="I23" s="68"/>
      <c r="J23" s="73" t="s">
        <v>2</v>
      </c>
      <c r="K23" s="73"/>
      <c r="L23" s="8"/>
      <c r="M23" s="8"/>
      <c r="N23" s="8"/>
      <c r="O23" s="8"/>
      <c r="P23" s="8"/>
      <c r="Q23" s="8"/>
      <c r="R23" s="8"/>
      <c r="T23" s="46"/>
    </row>
    <row r="24" spans="2:20" s="1" customFormat="1" ht="14.25" customHeight="1" x14ac:dyDescent="0.3">
      <c r="B24" s="46"/>
      <c r="T24" s="46"/>
    </row>
    <row r="25" spans="2:20" s="1" customFormat="1" ht="14.25" customHeight="1" x14ac:dyDescent="0.3">
      <c r="B25" s="46"/>
      <c r="D25" s="63" t="s">
        <v>1</v>
      </c>
      <c r="E25" s="6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2"/>
      <c r="T25" s="46"/>
    </row>
    <row r="26" spans="2:20" s="1" customFormat="1" ht="14.25" customHeight="1" x14ac:dyDescent="0.3">
      <c r="B26" s="46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T26" s="46"/>
    </row>
    <row r="27" spans="2:20" s="1" customFormat="1" ht="14.25" customHeight="1" x14ac:dyDescent="0.3">
      <c r="B27" s="46"/>
      <c r="D27" s="58" t="s">
        <v>54</v>
      </c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21"/>
      <c r="T27" s="46"/>
    </row>
    <row r="28" spans="2:20" s="1" customFormat="1" ht="14.25" customHeight="1" x14ac:dyDescent="0.3">
      <c r="B28" s="46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T28" s="46"/>
    </row>
    <row r="29" spans="2:20" s="1" customFormat="1" ht="14.25" customHeight="1" x14ac:dyDescent="0.3">
      <c r="B29" s="46"/>
      <c r="D29" s="58" t="s">
        <v>24</v>
      </c>
      <c r="E29" s="58"/>
      <c r="G29" s="10"/>
      <c r="H29" s="16"/>
      <c r="I29" s="11"/>
      <c r="J29" s="8"/>
      <c r="K29" s="8"/>
      <c r="L29" s="8"/>
      <c r="M29" s="8"/>
      <c r="N29" s="8"/>
      <c r="O29" s="8"/>
      <c r="P29" s="8"/>
      <c r="Q29" s="8"/>
      <c r="R29" s="8"/>
      <c r="T29" s="46"/>
    </row>
    <row r="30" spans="2:20" s="1" customFormat="1" ht="14.25" customHeight="1" x14ac:dyDescent="0.4">
      <c r="B30" s="46"/>
      <c r="D30" s="8"/>
      <c r="E30" s="8"/>
      <c r="G30" s="15" t="s">
        <v>30</v>
      </c>
      <c r="H30" s="22"/>
      <c r="I30" s="12"/>
      <c r="J30" s="9"/>
      <c r="K30" s="8"/>
      <c r="L30" s="8"/>
      <c r="M30" s="8"/>
      <c r="N30" s="8"/>
      <c r="O30" s="8"/>
      <c r="P30" s="8"/>
      <c r="Q30" s="8"/>
      <c r="R30" s="8"/>
      <c r="T30" s="46"/>
    </row>
    <row r="31" spans="2:20" s="1" customFormat="1" ht="14.25" customHeight="1" x14ac:dyDescent="0.3">
      <c r="B31" s="46"/>
      <c r="D31" s="8"/>
      <c r="E31" s="8"/>
      <c r="G31" s="15" t="s">
        <v>21</v>
      </c>
      <c r="H31" s="22"/>
      <c r="I31" s="12"/>
      <c r="J31" s="9"/>
      <c r="K31" s="8"/>
      <c r="L31" s="8"/>
      <c r="M31" s="8"/>
      <c r="N31" s="8"/>
      <c r="O31" s="8"/>
      <c r="P31" s="8"/>
      <c r="Q31" s="8"/>
      <c r="R31" s="8"/>
      <c r="T31" s="46"/>
    </row>
    <row r="32" spans="2:20" s="1" customFormat="1" ht="14.25" customHeight="1" x14ac:dyDescent="0.3">
      <c r="B32" s="46"/>
      <c r="D32" s="8"/>
      <c r="E32" s="8"/>
      <c r="G32" s="15" t="s">
        <v>22</v>
      </c>
      <c r="H32" s="22"/>
      <c r="I32" s="12"/>
      <c r="J32" s="9"/>
      <c r="K32" s="8"/>
      <c r="L32" s="8"/>
      <c r="M32" s="8"/>
      <c r="N32" s="8"/>
      <c r="O32" s="8"/>
      <c r="P32" s="8"/>
      <c r="Q32" s="8"/>
      <c r="R32" s="8"/>
      <c r="T32" s="46"/>
    </row>
    <row r="33" spans="2:20" s="1" customFormat="1" ht="14.25" customHeight="1" x14ac:dyDescent="0.3">
      <c r="B33" s="46"/>
      <c r="D33" s="8"/>
      <c r="E33" s="8"/>
      <c r="G33" s="15" t="s">
        <v>23</v>
      </c>
      <c r="H33" s="77"/>
      <c r="I33" s="12"/>
      <c r="J33" s="9"/>
      <c r="K33" s="8"/>
      <c r="L33" s="8"/>
      <c r="M33" s="8"/>
      <c r="N33" s="8"/>
      <c r="O33" s="8"/>
      <c r="P33" s="8"/>
      <c r="Q33" s="8"/>
      <c r="R33" s="8"/>
      <c r="T33" s="46"/>
    </row>
    <row r="34" spans="2:20" s="1" customFormat="1" ht="14.25" customHeight="1" x14ac:dyDescent="0.3">
      <c r="B34" s="46"/>
      <c r="D34" s="8"/>
      <c r="E34" s="8"/>
      <c r="G34" s="15" t="s">
        <v>25</v>
      </c>
      <c r="H34" s="77"/>
      <c r="I34" s="12"/>
      <c r="J34" s="19" t="str">
        <f>IF(H34="","",IF(AND(H34&gt;='Lösung Übung 3'!H34-0.0003,H34&lt;='Lösung Übung 3'!H34+0.0003),"Richtig","Falsch!!"))</f>
        <v/>
      </c>
      <c r="K34" s="8"/>
      <c r="L34" s="8"/>
      <c r="M34" s="8"/>
      <c r="N34" s="8"/>
      <c r="O34" s="8"/>
      <c r="P34" s="8"/>
      <c r="Q34" s="8"/>
      <c r="R34" s="8"/>
      <c r="T34" s="46"/>
    </row>
    <row r="35" spans="2:20" s="1" customFormat="1" ht="14.25" customHeight="1" x14ac:dyDescent="0.3">
      <c r="B35" s="46"/>
      <c r="D35" s="8"/>
      <c r="E35" s="8"/>
      <c r="G35" s="13"/>
      <c r="H35" s="17"/>
      <c r="I35" s="14"/>
      <c r="J35" s="19"/>
      <c r="K35" s="8"/>
      <c r="L35" s="8"/>
      <c r="M35" s="8"/>
      <c r="N35" s="8"/>
      <c r="O35" s="8"/>
      <c r="P35" s="8"/>
      <c r="Q35" s="8"/>
      <c r="R35" s="8"/>
      <c r="T35" s="46"/>
    </row>
    <row r="36" spans="2:20" s="1" customFormat="1" ht="14.25" customHeight="1" x14ac:dyDescent="0.3">
      <c r="B36" s="46"/>
      <c r="D36" s="8"/>
      <c r="E36" s="8"/>
      <c r="G36" s="8"/>
      <c r="H36" s="8"/>
      <c r="I36" s="8"/>
      <c r="J36" s="19"/>
      <c r="K36" s="8"/>
      <c r="L36" s="8"/>
      <c r="M36" s="8"/>
      <c r="N36" s="8"/>
      <c r="O36" s="8"/>
      <c r="P36" s="8"/>
      <c r="Q36" s="8"/>
      <c r="R36" s="8"/>
      <c r="T36" s="46"/>
    </row>
    <row r="37" spans="2:20" s="1" customFormat="1" ht="14.25" customHeight="1" x14ac:dyDescent="0.3">
      <c r="B37" s="46"/>
      <c r="D37" s="58" t="s">
        <v>26</v>
      </c>
      <c r="E37" s="58"/>
      <c r="F37" s="59"/>
      <c r="G37" s="10"/>
      <c r="H37" s="16"/>
      <c r="I37" s="11"/>
      <c r="J37" s="19"/>
      <c r="K37" s="8"/>
      <c r="L37" s="8"/>
      <c r="M37" s="8"/>
      <c r="N37" s="8"/>
      <c r="O37" s="8"/>
      <c r="P37" s="8"/>
      <c r="Q37" s="8"/>
      <c r="R37" s="8"/>
      <c r="T37" s="46"/>
    </row>
    <row r="38" spans="2:20" s="1" customFormat="1" ht="14.25" customHeight="1" x14ac:dyDescent="0.4">
      <c r="B38" s="46"/>
      <c r="D38" s="8"/>
      <c r="E38" s="8"/>
      <c r="F38" s="8"/>
      <c r="G38" s="15" t="s">
        <v>12</v>
      </c>
      <c r="H38" s="22"/>
      <c r="I38" s="12"/>
      <c r="J38" s="9"/>
      <c r="K38" s="8"/>
      <c r="L38" s="8"/>
      <c r="M38" s="8"/>
      <c r="N38" s="8"/>
      <c r="O38" s="8"/>
      <c r="P38" s="8"/>
      <c r="Q38" s="8"/>
      <c r="R38" s="8"/>
      <c r="T38" s="46"/>
    </row>
    <row r="39" spans="2:20" s="1" customFormat="1" ht="14.25" customHeight="1" x14ac:dyDescent="0.4">
      <c r="B39" s="46"/>
      <c r="D39" s="8"/>
      <c r="E39" s="8"/>
      <c r="F39" s="8"/>
      <c r="G39" s="15" t="s">
        <v>13</v>
      </c>
      <c r="H39" s="22"/>
      <c r="I39" s="12"/>
      <c r="J39" s="9"/>
      <c r="K39" s="8"/>
      <c r="L39" s="8"/>
      <c r="M39" s="8"/>
      <c r="N39" s="8"/>
      <c r="O39" s="8"/>
      <c r="P39" s="8"/>
      <c r="Q39" s="8"/>
      <c r="R39" s="8"/>
      <c r="T39" s="46"/>
    </row>
    <row r="40" spans="2:20" s="1" customFormat="1" ht="14.25" customHeight="1" x14ac:dyDescent="0.4">
      <c r="B40" s="46"/>
      <c r="D40" s="8"/>
      <c r="E40" s="8"/>
      <c r="F40" s="8"/>
      <c r="G40" s="15" t="s">
        <v>14</v>
      </c>
      <c r="H40" s="22"/>
      <c r="I40" s="12"/>
      <c r="J40" s="9"/>
      <c r="K40" s="8"/>
      <c r="L40" s="8"/>
      <c r="M40" s="8"/>
      <c r="N40" s="8"/>
      <c r="O40" s="8"/>
      <c r="P40" s="8"/>
      <c r="Q40" s="8"/>
      <c r="R40" s="8"/>
      <c r="T40" s="46"/>
    </row>
    <row r="41" spans="2:20" s="1" customFormat="1" ht="14.25" customHeight="1" x14ac:dyDescent="0.4">
      <c r="B41" s="46"/>
      <c r="D41" s="8"/>
      <c r="E41" s="8"/>
      <c r="F41" s="8"/>
      <c r="G41" s="15" t="s">
        <v>15</v>
      </c>
      <c r="H41" s="75"/>
      <c r="I41" s="12"/>
      <c r="J41" s="9"/>
      <c r="K41" s="8"/>
      <c r="L41" s="8"/>
      <c r="M41" s="8"/>
      <c r="N41" s="8"/>
      <c r="O41" s="8"/>
      <c r="P41" s="8"/>
      <c r="Q41" s="8"/>
      <c r="R41" s="8"/>
      <c r="T41" s="46"/>
    </row>
    <row r="42" spans="2:20" s="1" customFormat="1" ht="14.25" customHeight="1" x14ac:dyDescent="0.3">
      <c r="B42" s="46"/>
      <c r="D42" s="8"/>
      <c r="E42" s="8"/>
      <c r="F42" s="8"/>
      <c r="G42" s="13"/>
      <c r="H42" s="17"/>
      <c r="I42" s="14"/>
      <c r="J42" s="9"/>
      <c r="K42" s="8"/>
      <c r="L42" s="8"/>
      <c r="M42" s="8"/>
      <c r="N42" s="8"/>
      <c r="O42" s="8"/>
      <c r="P42" s="8"/>
      <c r="Q42" s="8"/>
      <c r="R42" s="8"/>
      <c r="T42" s="46"/>
    </row>
    <row r="43" spans="2:20" s="1" customFormat="1" ht="14.25" customHeight="1" x14ac:dyDescent="0.3">
      <c r="B43" s="46"/>
      <c r="D43" s="8"/>
      <c r="E43" s="8"/>
      <c r="F43" s="8"/>
      <c r="G43" s="8"/>
      <c r="H43" s="8"/>
      <c r="I43" s="8"/>
      <c r="J43" s="9"/>
      <c r="K43" s="8"/>
      <c r="L43" s="8"/>
      <c r="M43" s="8"/>
      <c r="N43" s="8"/>
      <c r="O43" s="8"/>
      <c r="P43" s="8"/>
      <c r="Q43" s="8"/>
      <c r="R43" s="8"/>
      <c r="T43" s="46"/>
    </row>
    <row r="44" spans="2:20" s="1" customFormat="1" ht="14.25" customHeight="1" thickBot="1" x14ac:dyDescent="0.35">
      <c r="B44" s="46"/>
      <c r="D44" s="58" t="s">
        <v>27</v>
      </c>
      <c r="E44" s="58"/>
      <c r="F44" s="59"/>
      <c r="G44" s="10"/>
      <c r="H44" s="16"/>
      <c r="I44" s="11"/>
      <c r="J44" s="19"/>
      <c r="K44" s="8"/>
      <c r="L44" s="8"/>
      <c r="M44" s="8"/>
      <c r="N44" s="8"/>
      <c r="O44" s="8"/>
      <c r="P44" s="8"/>
      <c r="Q44" s="8"/>
      <c r="R44" s="8"/>
      <c r="T44" s="46"/>
    </row>
    <row r="45" spans="2:20" s="1" customFormat="1" ht="14.25" customHeight="1" thickBot="1" x14ac:dyDescent="0.35">
      <c r="B45" s="46"/>
      <c r="D45" s="8"/>
      <c r="E45" s="8"/>
      <c r="F45" s="8"/>
      <c r="G45" s="15" t="s">
        <v>28</v>
      </c>
      <c r="H45" s="76"/>
      <c r="I45" s="12"/>
      <c r="J45" s="69" t="s">
        <v>3</v>
      </c>
      <c r="K45" s="70"/>
      <c r="L45" s="8"/>
      <c r="M45" s="8"/>
      <c r="N45" s="8"/>
      <c r="O45" s="8"/>
      <c r="P45" s="8"/>
      <c r="Q45" s="8"/>
      <c r="R45" s="8"/>
      <c r="T45" s="46"/>
    </row>
    <row r="46" spans="2:20" s="1" customFormat="1" ht="14.25" customHeight="1" x14ac:dyDescent="0.3">
      <c r="B46" s="46"/>
      <c r="D46" s="8"/>
      <c r="E46" s="8"/>
      <c r="F46" s="8"/>
      <c r="G46" s="13"/>
      <c r="H46" s="17"/>
      <c r="I46" s="14"/>
      <c r="J46" s="8"/>
      <c r="K46" s="8"/>
      <c r="L46" s="8"/>
      <c r="M46" s="8"/>
      <c r="N46" s="8"/>
      <c r="O46" s="8"/>
      <c r="P46" s="8"/>
      <c r="Q46" s="8"/>
      <c r="R46" s="8"/>
      <c r="T46" s="46"/>
    </row>
    <row r="47" spans="2:20" s="1" customFormat="1" ht="14.25" customHeight="1" x14ac:dyDescent="0.3">
      <c r="B47" s="46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T47" s="46"/>
    </row>
    <row r="48" spans="2:20" s="1" customFormat="1" ht="7.5" customHeight="1" x14ac:dyDescent="0.3"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</row>
    <row r="49" spans="1:18" s="1" customFormat="1" x14ac:dyDescent="0.3"/>
    <row r="50" spans="1:18" s="1" customFormat="1" x14ac:dyDescent="0.3">
      <c r="A50" s="3"/>
      <c r="C50" s="3"/>
      <c r="D50" s="4" t="s">
        <v>35</v>
      </c>
      <c r="E50" s="5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 s="1" customFormat="1" x14ac:dyDescent="0.3"/>
    <row r="65" s="6" customFormat="1" x14ac:dyDescent="0.3"/>
    <row r="66" s="6" customFormat="1" x14ac:dyDescent="0.3"/>
    <row r="67" s="6" customFormat="1" x14ac:dyDescent="0.3"/>
    <row r="68" s="6" customFormat="1" x14ac:dyDescent="0.3"/>
    <row r="69" s="6" customFormat="1" x14ac:dyDescent="0.3"/>
    <row r="70" s="6" customFormat="1" x14ac:dyDescent="0.3"/>
    <row r="71" s="6" customFormat="1" x14ac:dyDescent="0.3"/>
    <row r="72" s="6" customFormat="1" x14ac:dyDescent="0.3"/>
    <row r="73" s="6" customFormat="1" x14ac:dyDescent="0.3"/>
    <row r="74" s="6" customFormat="1" x14ac:dyDescent="0.3"/>
    <row r="75" s="6" customFormat="1" x14ac:dyDescent="0.3"/>
    <row r="76" s="6" customFormat="1" x14ac:dyDescent="0.3"/>
    <row r="77" s="6" customFormat="1" x14ac:dyDescent="0.3"/>
  </sheetData>
  <mergeCells count="15">
    <mergeCell ref="J5:M6"/>
    <mergeCell ref="O5:T6"/>
    <mergeCell ref="J45:K45"/>
    <mergeCell ref="D10:E10"/>
    <mergeCell ref="D20:R21"/>
    <mergeCell ref="D17:R18"/>
    <mergeCell ref="D23:I23"/>
    <mergeCell ref="D27:Q27"/>
    <mergeCell ref="D25:E25"/>
    <mergeCell ref="D29:E29"/>
    <mergeCell ref="D37:F37"/>
    <mergeCell ref="D44:F44"/>
    <mergeCell ref="J23:K23"/>
    <mergeCell ref="D12:N12"/>
    <mergeCell ref="D14:R15"/>
  </mergeCells>
  <phoneticPr fontId="0" type="noConversion"/>
  <conditionalFormatting sqref="J30:J45">
    <cfRule type="cellIs" dxfId="3" priority="1" stopIfTrue="1" operator="equal">
      <formula>"Richtig"</formula>
    </cfRule>
    <cfRule type="cellIs" dxfId="2" priority="2" stopIfTrue="1" operator="equal">
      <formula>"Falsch!!"</formula>
    </cfRule>
  </conditionalFormatting>
  <pageMargins left="0.75" right="0.75" top="1" bottom="1" header="0.4921259845" footer="0.4921259845"/>
  <pageSetup paperSize="9" scale="53" orientation="portrait" horizontalDpi="360" verticalDpi="120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77"/>
  <sheetViews>
    <sheetView showGridLines="0" zoomScaleNormal="100" workbookViewId="0"/>
  </sheetViews>
  <sheetFormatPr defaultColWidth="9.1796875" defaultRowHeight="14" x14ac:dyDescent="0.3"/>
  <cols>
    <col min="1" max="1" width="9.1796875" style="6"/>
    <col min="2" max="2" width="1.453125" style="6" customWidth="1"/>
    <col min="3" max="3" width="12.453125" style="6" customWidth="1"/>
    <col min="4" max="4" width="41.453125" style="6" customWidth="1"/>
    <col min="5" max="5" width="11.1796875" style="6" customWidth="1"/>
    <col min="6" max="7" width="10.1796875" style="6" bestFit="1" customWidth="1"/>
    <col min="8" max="8" width="12.1796875" style="6" customWidth="1"/>
    <col min="9" max="9" width="10.1796875" style="6" bestFit="1" customWidth="1"/>
    <col min="10" max="10" width="12.7265625" style="6" customWidth="1"/>
    <col min="11" max="11" width="15.26953125" style="6" customWidth="1"/>
    <col min="12" max="12" width="11.81640625" style="6" customWidth="1"/>
    <col min="13" max="13" width="1.453125" style="6" customWidth="1"/>
    <col min="14" max="14" width="10.7265625" style="6" customWidth="1"/>
    <col min="15" max="16" width="9.1796875" style="6"/>
    <col min="17" max="17" width="10.54296875" style="6" bestFit="1" customWidth="1"/>
    <col min="18" max="19" width="9.1796875" style="6"/>
    <col min="20" max="20" width="1.453125" style="6" customWidth="1"/>
    <col min="21" max="16384" width="9.1796875" style="6"/>
  </cols>
  <sheetData>
    <row r="1" spans="2:20" customFormat="1" ht="12.5" x14ac:dyDescent="0.25"/>
    <row r="2" spans="2:20" customFormat="1" ht="12.5" x14ac:dyDescent="0.25">
      <c r="M2" s="36"/>
      <c r="T2" s="53" t="s">
        <v>58</v>
      </c>
    </row>
    <row r="3" spans="2:20" customFormat="1" ht="18.5" x14ac:dyDescent="0.45">
      <c r="M3" s="37"/>
    </row>
    <row r="4" spans="2:20" customFormat="1" ht="12.5" x14ac:dyDescent="0.25"/>
    <row r="5" spans="2:20" customFormat="1" ht="23.25" customHeight="1" x14ac:dyDescent="0.25">
      <c r="J5" s="57"/>
      <c r="K5" s="57"/>
      <c r="L5" s="57"/>
      <c r="M5" s="57"/>
      <c r="O5" s="57" t="s">
        <v>20</v>
      </c>
      <c r="P5" s="57"/>
      <c r="Q5" s="57"/>
      <c r="R5" s="57"/>
      <c r="S5" s="57"/>
      <c r="T5" s="57"/>
    </row>
    <row r="6" spans="2:20" customFormat="1" ht="14.25" customHeight="1" x14ac:dyDescent="0.4">
      <c r="D6" s="74" t="s">
        <v>59</v>
      </c>
      <c r="E6" s="40"/>
      <c r="J6" s="57"/>
      <c r="K6" s="57"/>
      <c r="L6" s="57"/>
      <c r="M6" s="57"/>
      <c r="O6" s="57"/>
      <c r="P6" s="57"/>
      <c r="Q6" s="57"/>
      <c r="R6" s="57"/>
      <c r="S6" s="57"/>
      <c r="T6" s="57"/>
    </row>
    <row r="7" spans="2:20" customFormat="1" ht="9" customHeight="1" x14ac:dyDescent="0.65">
      <c r="B7" s="39"/>
      <c r="E7" s="40"/>
      <c r="P7" s="38"/>
    </row>
    <row r="8" spans="2:20" customFormat="1" ht="7.5" customHeight="1" x14ac:dyDescent="0.25">
      <c r="B8" s="41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</row>
    <row r="9" spans="2:20" s="1" customFormat="1" ht="14.25" customHeight="1" x14ac:dyDescent="0.3">
      <c r="B9" s="46"/>
      <c r="D9" s="43"/>
      <c r="T9" s="46"/>
    </row>
    <row r="10" spans="2:20" s="1" customFormat="1" ht="14.25" customHeight="1" x14ac:dyDescent="0.3">
      <c r="B10" s="46"/>
      <c r="D10" s="60" t="s">
        <v>8</v>
      </c>
      <c r="E10" s="60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2"/>
      <c r="T10" s="46"/>
    </row>
    <row r="11" spans="2:20" s="1" customFormat="1" ht="14.25" customHeight="1" x14ac:dyDescent="0.3">
      <c r="B11" s="46"/>
      <c r="T11" s="46"/>
    </row>
    <row r="12" spans="2:20" s="1" customFormat="1" ht="14.25" customHeight="1" x14ac:dyDescent="0.3">
      <c r="B12" s="46"/>
      <c r="D12" s="68" t="s">
        <v>5</v>
      </c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50"/>
      <c r="P12" s="50"/>
      <c r="Q12" s="50"/>
      <c r="R12" s="50"/>
      <c r="T12" s="46"/>
    </row>
    <row r="13" spans="2:20" s="1" customFormat="1" ht="14.25" customHeight="1" x14ac:dyDescent="0.3">
      <c r="B13" s="46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T13" s="46"/>
    </row>
    <row r="14" spans="2:20" s="1" customFormat="1" ht="14.25" customHeight="1" x14ac:dyDescent="0.3">
      <c r="B14" s="46"/>
      <c r="D14" s="61" t="s">
        <v>52</v>
      </c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T14" s="46"/>
    </row>
    <row r="15" spans="2:20" s="1" customFormat="1" ht="14.25" customHeight="1" x14ac:dyDescent="0.3">
      <c r="B15" s="46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T15" s="46"/>
    </row>
    <row r="16" spans="2:20" s="1" customFormat="1" ht="14.25" customHeight="1" x14ac:dyDescent="0.3">
      <c r="B16" s="46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T16" s="46"/>
    </row>
    <row r="17" spans="2:20" s="1" customFormat="1" ht="14.25" customHeight="1" x14ac:dyDescent="0.3">
      <c r="B17" s="46"/>
      <c r="D17" s="56" t="s">
        <v>46</v>
      </c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T17" s="46"/>
    </row>
    <row r="18" spans="2:20" s="1" customFormat="1" ht="14.25" customHeight="1" x14ac:dyDescent="0.3">
      <c r="B18" s="46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T18" s="46"/>
    </row>
    <row r="19" spans="2:20" s="1" customFormat="1" ht="14.25" customHeight="1" x14ac:dyDescent="0.3">
      <c r="B19" s="46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T19" s="46"/>
    </row>
    <row r="20" spans="2:20" s="1" customFormat="1" ht="14.25" customHeight="1" x14ac:dyDescent="0.3">
      <c r="B20" s="46"/>
      <c r="D20" s="71" t="s">
        <v>53</v>
      </c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T20" s="46"/>
    </row>
    <row r="21" spans="2:20" s="1" customFormat="1" ht="14.25" customHeight="1" x14ac:dyDescent="0.3">
      <c r="B21" s="46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T21" s="46"/>
    </row>
    <row r="22" spans="2:20" s="1" customFormat="1" ht="14.25" customHeight="1" x14ac:dyDescent="0.3">
      <c r="B22" s="46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T22" s="46"/>
    </row>
    <row r="23" spans="2:20" s="1" customFormat="1" ht="14.25" customHeight="1" x14ac:dyDescent="0.3">
      <c r="B23" s="46"/>
      <c r="D23" s="68" t="s">
        <v>57</v>
      </c>
      <c r="E23" s="68"/>
      <c r="F23" s="68"/>
      <c r="G23" s="68"/>
      <c r="H23" s="68"/>
      <c r="I23" s="68"/>
      <c r="J23" s="73" t="s">
        <v>2</v>
      </c>
      <c r="K23" s="73"/>
      <c r="L23" s="8"/>
      <c r="M23" s="8"/>
      <c r="N23" s="8"/>
      <c r="O23" s="8"/>
      <c r="P23" s="8"/>
      <c r="Q23" s="8"/>
      <c r="R23" s="8"/>
      <c r="T23" s="46"/>
    </row>
    <row r="24" spans="2:20" s="1" customFormat="1" ht="14.25" customHeight="1" x14ac:dyDescent="0.3">
      <c r="B24" s="46"/>
      <c r="T24" s="46"/>
    </row>
    <row r="25" spans="2:20" s="1" customFormat="1" ht="14.25" customHeight="1" x14ac:dyDescent="0.3">
      <c r="B25" s="46"/>
      <c r="D25" s="63" t="s">
        <v>1</v>
      </c>
      <c r="E25" s="6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2"/>
      <c r="T25" s="46"/>
    </row>
    <row r="26" spans="2:20" s="1" customFormat="1" ht="14.25" customHeight="1" x14ac:dyDescent="0.3">
      <c r="B26" s="46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T26" s="46"/>
    </row>
    <row r="27" spans="2:20" s="1" customFormat="1" ht="14.25" customHeight="1" x14ac:dyDescent="0.3">
      <c r="B27" s="46"/>
      <c r="D27" s="58" t="s">
        <v>54</v>
      </c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/>
      <c r="T27" s="46"/>
    </row>
    <row r="28" spans="2:20" s="1" customFormat="1" ht="14.25" customHeight="1" x14ac:dyDescent="0.3">
      <c r="B28" s="46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T28" s="46"/>
    </row>
    <row r="29" spans="2:20" s="1" customFormat="1" ht="14.25" customHeight="1" x14ac:dyDescent="0.3">
      <c r="B29" s="46"/>
      <c r="D29" s="58" t="s">
        <v>24</v>
      </c>
      <c r="E29" s="58"/>
      <c r="G29" s="10"/>
      <c r="H29" s="16"/>
      <c r="I29" s="11"/>
      <c r="J29" s="8"/>
      <c r="K29" s="8"/>
      <c r="L29" s="8"/>
      <c r="M29" s="8"/>
      <c r="N29" s="8"/>
      <c r="O29" s="8"/>
      <c r="P29" s="8"/>
      <c r="Q29" s="8"/>
      <c r="R29" s="8"/>
      <c r="T29" s="46"/>
    </row>
    <row r="30" spans="2:20" s="1" customFormat="1" ht="14.25" customHeight="1" x14ac:dyDescent="0.4">
      <c r="B30" s="46"/>
      <c r="D30" s="8"/>
      <c r="E30" s="8"/>
      <c r="G30" s="15" t="s">
        <v>30</v>
      </c>
      <c r="H30" s="30">
        <v>60</v>
      </c>
      <c r="I30" s="12"/>
      <c r="J30" s="9"/>
      <c r="K30" s="8"/>
      <c r="L30" s="8"/>
      <c r="M30" s="8"/>
      <c r="N30" s="8"/>
      <c r="O30" s="8"/>
      <c r="P30" s="8"/>
      <c r="Q30" s="8"/>
      <c r="R30" s="8"/>
      <c r="T30" s="46"/>
    </row>
    <row r="31" spans="2:20" s="1" customFormat="1" ht="14.25" customHeight="1" x14ac:dyDescent="0.3">
      <c r="B31" s="46"/>
      <c r="D31" s="8"/>
      <c r="E31" s="8"/>
      <c r="G31" s="15" t="s">
        <v>21</v>
      </c>
      <c r="H31" s="30">
        <v>58</v>
      </c>
      <c r="I31" s="12"/>
      <c r="J31" s="9"/>
      <c r="K31" s="8"/>
      <c r="L31" s="8"/>
      <c r="M31" s="8"/>
      <c r="N31" s="8"/>
      <c r="O31" s="8"/>
      <c r="P31" s="8"/>
      <c r="Q31" s="8"/>
      <c r="R31" s="8"/>
      <c r="T31" s="46"/>
    </row>
    <row r="32" spans="2:20" s="1" customFormat="1" ht="14.25" customHeight="1" x14ac:dyDescent="0.3">
      <c r="B32" s="46"/>
      <c r="D32" s="8"/>
      <c r="E32" s="8"/>
      <c r="G32" s="15" t="s">
        <v>22</v>
      </c>
      <c r="H32" s="31">
        <v>0.5</v>
      </c>
      <c r="I32" s="12"/>
      <c r="J32" s="9"/>
      <c r="K32" s="8"/>
      <c r="L32" s="8"/>
      <c r="M32" s="8"/>
      <c r="N32" s="8"/>
      <c r="O32" s="8"/>
      <c r="P32" s="8"/>
      <c r="Q32" s="8"/>
      <c r="R32" s="8"/>
      <c r="T32" s="46"/>
    </row>
    <row r="33" spans="2:20" s="1" customFormat="1" ht="14.25" customHeight="1" x14ac:dyDescent="0.3">
      <c r="B33" s="46"/>
      <c r="D33" s="8"/>
      <c r="E33" s="8"/>
      <c r="G33" s="15" t="s">
        <v>23</v>
      </c>
      <c r="H33" s="32">
        <f>LN(1+0.025)</f>
        <v>2.4692612590371414E-2</v>
      </c>
      <c r="I33" s="12"/>
      <c r="J33" s="9"/>
      <c r="K33" s="8"/>
      <c r="L33" s="8"/>
      <c r="M33" s="8"/>
      <c r="N33" s="8"/>
      <c r="O33" s="8"/>
      <c r="P33" s="8"/>
      <c r="Q33" s="8"/>
      <c r="R33" s="8"/>
      <c r="T33" s="46"/>
    </row>
    <row r="34" spans="2:20" s="1" customFormat="1" ht="14.25" customHeight="1" x14ac:dyDescent="0.3">
      <c r="B34" s="46"/>
      <c r="D34" s="8"/>
      <c r="E34" s="8"/>
      <c r="G34" s="15" t="s">
        <v>25</v>
      </c>
      <c r="H34" s="28">
        <v>0.14545835312575317</v>
      </c>
      <c r="I34" s="12"/>
      <c r="J34" s="19"/>
      <c r="K34" s="8"/>
      <c r="L34" s="8"/>
      <c r="M34" s="8"/>
      <c r="N34" s="8"/>
      <c r="O34" s="8"/>
      <c r="P34" s="8"/>
      <c r="Q34" s="8"/>
      <c r="R34" s="8"/>
      <c r="T34" s="46"/>
    </row>
    <row r="35" spans="2:20" s="1" customFormat="1" ht="14.25" customHeight="1" x14ac:dyDescent="0.3">
      <c r="B35" s="46"/>
      <c r="D35" s="8"/>
      <c r="E35" s="8"/>
      <c r="G35" s="13"/>
      <c r="H35" s="17"/>
      <c r="I35" s="14"/>
      <c r="J35" s="19"/>
      <c r="K35" s="8"/>
      <c r="L35" s="8"/>
      <c r="M35" s="8"/>
      <c r="N35" s="8"/>
      <c r="O35" s="8"/>
      <c r="P35" s="8"/>
      <c r="Q35" s="8"/>
      <c r="R35" s="8"/>
      <c r="T35" s="46"/>
    </row>
    <row r="36" spans="2:20" s="1" customFormat="1" ht="14.25" customHeight="1" x14ac:dyDescent="0.3">
      <c r="B36" s="46"/>
      <c r="D36" s="8"/>
      <c r="E36" s="8"/>
      <c r="G36" s="8"/>
      <c r="H36" s="8"/>
      <c r="I36" s="8"/>
      <c r="J36" s="19"/>
      <c r="K36" s="8"/>
      <c r="L36" s="8"/>
      <c r="M36" s="8"/>
      <c r="N36" s="8"/>
      <c r="O36" s="8"/>
      <c r="P36" s="8"/>
      <c r="Q36" s="8"/>
      <c r="R36" s="8"/>
      <c r="T36" s="46"/>
    </row>
    <row r="37" spans="2:20" s="1" customFormat="1" ht="14.25" customHeight="1" x14ac:dyDescent="0.3">
      <c r="B37" s="46"/>
      <c r="D37" s="58" t="s">
        <v>26</v>
      </c>
      <c r="E37" s="58"/>
      <c r="F37" s="59"/>
      <c r="G37" s="10"/>
      <c r="H37" s="16"/>
      <c r="I37" s="11"/>
      <c r="J37" s="19"/>
      <c r="K37" s="8"/>
      <c r="L37" s="8"/>
      <c r="M37" s="8"/>
      <c r="N37" s="8"/>
      <c r="O37" s="8"/>
      <c r="P37" s="8"/>
      <c r="Q37" s="8"/>
      <c r="R37" s="8"/>
      <c r="T37" s="46"/>
    </row>
    <row r="38" spans="2:20" s="1" customFormat="1" ht="14.25" customHeight="1" x14ac:dyDescent="0.4">
      <c r="B38" s="46"/>
      <c r="D38" s="8"/>
      <c r="E38" s="8"/>
      <c r="F38" s="8"/>
      <c r="G38" s="15" t="s">
        <v>12</v>
      </c>
      <c r="H38" s="33">
        <f>(LN(H30/H31)+(H33+H34^2/2)*H32)/(H34*H32^0.5)</f>
        <v>0.50107041561228916</v>
      </c>
      <c r="I38" s="12"/>
      <c r="J38" s="9"/>
      <c r="K38" s="8"/>
      <c r="L38" s="8"/>
      <c r="M38" s="8"/>
      <c r="N38" s="8"/>
      <c r="O38" s="8"/>
      <c r="P38" s="8"/>
      <c r="Q38" s="8"/>
      <c r="R38" s="8"/>
      <c r="T38" s="46"/>
    </row>
    <row r="39" spans="2:20" s="1" customFormat="1" ht="14.25" customHeight="1" x14ac:dyDescent="0.4">
      <c r="B39" s="46"/>
      <c r="D39" s="8"/>
      <c r="E39" s="8"/>
      <c r="F39" s="8"/>
      <c r="G39" s="15" t="s">
        <v>13</v>
      </c>
      <c r="H39" s="33">
        <f>H38-H34*H32^0.5</f>
        <v>0.39821582773684161</v>
      </c>
      <c r="I39" s="12"/>
      <c r="J39" s="9"/>
      <c r="K39" s="8"/>
      <c r="L39" s="8"/>
      <c r="M39" s="8"/>
      <c r="N39" s="8"/>
      <c r="O39" s="8"/>
      <c r="P39" s="8"/>
      <c r="Q39" s="8"/>
      <c r="R39" s="8"/>
      <c r="T39" s="46"/>
    </row>
    <row r="40" spans="2:20" s="1" customFormat="1" ht="14.25" customHeight="1" x14ac:dyDescent="0.4">
      <c r="B40" s="46"/>
      <c r="D40" s="8"/>
      <c r="E40" s="8"/>
      <c r="F40" s="8"/>
      <c r="G40" s="15" t="s">
        <v>14</v>
      </c>
      <c r="H40" s="33">
        <f>NORMSDIST(H38)</f>
        <v>0.69183921659418313</v>
      </c>
      <c r="I40" s="12"/>
      <c r="J40" s="9"/>
      <c r="K40" s="8"/>
      <c r="L40" s="8"/>
      <c r="M40" s="8"/>
      <c r="N40" s="8"/>
      <c r="O40" s="8"/>
      <c r="P40" s="8"/>
      <c r="Q40" s="8"/>
      <c r="R40" s="8"/>
      <c r="T40" s="46"/>
    </row>
    <row r="41" spans="2:20" s="1" customFormat="1" ht="14.25" customHeight="1" x14ac:dyDescent="0.4">
      <c r="B41" s="46"/>
      <c r="D41" s="8"/>
      <c r="E41" s="8"/>
      <c r="F41" s="8"/>
      <c r="G41" s="15" t="s">
        <v>15</v>
      </c>
      <c r="H41" s="33">
        <f>NORMSDIST(H39)</f>
        <v>0.65476445007293804</v>
      </c>
      <c r="I41" s="12"/>
      <c r="J41" s="9"/>
      <c r="K41" s="8"/>
      <c r="L41" s="8"/>
      <c r="M41" s="8"/>
      <c r="N41" s="8"/>
      <c r="O41" s="8"/>
      <c r="P41" s="8"/>
      <c r="Q41" s="8"/>
      <c r="R41" s="8"/>
      <c r="T41" s="46"/>
    </row>
    <row r="42" spans="2:20" s="1" customFormat="1" ht="14.25" customHeight="1" x14ac:dyDescent="0.3">
      <c r="B42" s="46"/>
      <c r="D42" s="8"/>
      <c r="E42" s="8"/>
      <c r="F42" s="8"/>
      <c r="G42" s="13"/>
      <c r="H42" s="17"/>
      <c r="I42" s="14"/>
      <c r="J42" s="9"/>
      <c r="K42" s="8"/>
      <c r="L42" s="8"/>
      <c r="M42" s="8"/>
      <c r="N42" s="8"/>
      <c r="O42" s="8"/>
      <c r="P42" s="8"/>
      <c r="Q42" s="8"/>
      <c r="R42" s="8"/>
      <c r="T42" s="46"/>
    </row>
    <row r="43" spans="2:20" s="1" customFormat="1" ht="14.25" customHeight="1" x14ac:dyDescent="0.3">
      <c r="B43" s="46"/>
      <c r="D43" s="8"/>
      <c r="E43" s="8"/>
      <c r="F43" s="8"/>
      <c r="G43" s="8"/>
      <c r="H43" s="8"/>
      <c r="I43" s="8"/>
      <c r="J43" s="9"/>
      <c r="K43" s="8"/>
      <c r="L43" s="8"/>
      <c r="M43" s="8"/>
      <c r="N43" s="8"/>
      <c r="O43" s="8"/>
      <c r="P43" s="8"/>
      <c r="Q43" s="8"/>
      <c r="R43" s="8"/>
      <c r="T43" s="46"/>
    </row>
    <row r="44" spans="2:20" s="1" customFormat="1" ht="14.25" customHeight="1" thickBot="1" x14ac:dyDescent="0.35">
      <c r="B44" s="46"/>
      <c r="D44" s="58" t="s">
        <v>27</v>
      </c>
      <c r="E44" s="58"/>
      <c r="F44" s="59"/>
      <c r="G44" s="10"/>
      <c r="H44" s="16"/>
      <c r="I44" s="11"/>
      <c r="J44" s="19"/>
      <c r="K44" s="8"/>
      <c r="L44" s="8"/>
      <c r="M44" s="8"/>
      <c r="N44" s="8"/>
      <c r="O44" s="8"/>
      <c r="P44" s="8"/>
      <c r="Q44" s="8"/>
      <c r="R44" s="8"/>
      <c r="T44" s="46"/>
    </row>
    <row r="45" spans="2:20" s="1" customFormat="1" ht="14.25" customHeight="1" thickBot="1" x14ac:dyDescent="0.35">
      <c r="B45" s="46"/>
      <c r="D45" s="8"/>
      <c r="E45" s="8"/>
      <c r="F45" s="8"/>
      <c r="G45" s="15" t="s">
        <v>28</v>
      </c>
      <c r="H45" s="34">
        <f>H30*H40-H31*EXP(-H33*H32)*H41</f>
        <v>3.9999998777310495</v>
      </c>
      <c r="I45" s="12"/>
      <c r="J45" s="69" t="s">
        <v>3</v>
      </c>
      <c r="K45" s="70"/>
      <c r="L45" s="8"/>
      <c r="M45" s="8"/>
      <c r="N45" s="8"/>
      <c r="O45" s="8"/>
      <c r="P45" s="8"/>
      <c r="Q45" s="8"/>
      <c r="R45" s="8"/>
      <c r="T45" s="46"/>
    </row>
    <row r="46" spans="2:20" s="1" customFormat="1" ht="14.25" customHeight="1" x14ac:dyDescent="0.3">
      <c r="B46" s="46"/>
      <c r="D46" s="8"/>
      <c r="E46" s="8"/>
      <c r="F46" s="8"/>
      <c r="G46" s="13"/>
      <c r="H46" s="17"/>
      <c r="I46" s="14"/>
      <c r="J46" s="8"/>
      <c r="K46" s="8"/>
      <c r="L46" s="8"/>
      <c r="M46" s="8"/>
      <c r="N46" s="8"/>
      <c r="O46" s="8"/>
      <c r="P46" s="8"/>
      <c r="Q46" s="8"/>
      <c r="R46" s="8"/>
      <c r="T46" s="46"/>
    </row>
    <row r="47" spans="2:20" s="1" customFormat="1" ht="14.25" customHeight="1" x14ac:dyDescent="0.3">
      <c r="B47" s="46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T47" s="46"/>
    </row>
    <row r="48" spans="2:20" s="1" customFormat="1" ht="7.5" customHeight="1" x14ac:dyDescent="0.3"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</row>
    <row r="49" spans="1:18" s="1" customFormat="1" x14ac:dyDescent="0.3"/>
    <row r="50" spans="1:18" s="1" customFormat="1" x14ac:dyDescent="0.3">
      <c r="A50" s="3"/>
      <c r="C50" s="3"/>
      <c r="D50" s="4" t="s">
        <v>35</v>
      </c>
      <c r="E50" s="5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 s="1" customFormat="1" x14ac:dyDescent="0.3"/>
    <row r="65" s="6" customFormat="1" x14ac:dyDescent="0.3"/>
    <row r="66" s="6" customFormat="1" x14ac:dyDescent="0.3"/>
    <row r="67" s="6" customFormat="1" x14ac:dyDescent="0.3"/>
    <row r="68" s="6" customFormat="1" x14ac:dyDescent="0.3"/>
    <row r="69" s="6" customFormat="1" x14ac:dyDescent="0.3"/>
    <row r="70" s="6" customFormat="1" x14ac:dyDescent="0.3"/>
    <row r="71" s="6" customFormat="1" x14ac:dyDescent="0.3"/>
    <row r="72" s="6" customFormat="1" x14ac:dyDescent="0.3"/>
    <row r="73" s="6" customFormat="1" x14ac:dyDescent="0.3"/>
    <row r="74" s="6" customFormat="1" x14ac:dyDescent="0.3"/>
    <row r="75" s="6" customFormat="1" x14ac:dyDescent="0.3"/>
    <row r="76" s="6" customFormat="1" x14ac:dyDescent="0.3"/>
    <row r="77" s="6" customFormat="1" x14ac:dyDescent="0.3"/>
  </sheetData>
  <mergeCells count="15">
    <mergeCell ref="D23:I23"/>
    <mergeCell ref="D14:R15"/>
    <mergeCell ref="D27:Q27"/>
    <mergeCell ref="D20:R21"/>
    <mergeCell ref="J5:M6"/>
    <mergeCell ref="O5:T6"/>
    <mergeCell ref="D17:R18"/>
    <mergeCell ref="J23:K23"/>
    <mergeCell ref="D10:E10"/>
    <mergeCell ref="D12:N12"/>
    <mergeCell ref="J45:K45"/>
    <mergeCell ref="D44:F44"/>
    <mergeCell ref="D25:E25"/>
    <mergeCell ref="D29:E29"/>
    <mergeCell ref="D37:F37"/>
  </mergeCells>
  <phoneticPr fontId="0" type="noConversion"/>
  <conditionalFormatting sqref="J30:J45">
    <cfRule type="cellIs" dxfId="1" priority="1" stopIfTrue="1" operator="equal">
      <formula>"Richtig"</formula>
    </cfRule>
    <cfRule type="cellIs" dxfId="0" priority="2" stopIfTrue="1" operator="equal">
      <formula>"Falsch!!"</formula>
    </cfRule>
  </conditionalFormatting>
  <pageMargins left="0.75" right="0.75" top="1" bottom="1" header="0.4921259845" footer="0.4921259845"/>
  <pageSetup paperSize="9" scale="53" orientation="portrait" horizontalDpi="360" verticalDpi="1200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/>
  <dimension ref="A1"/>
  <sheetViews>
    <sheetView workbookViewId="0"/>
  </sheetViews>
  <sheetFormatPr defaultColWidth="8.81640625" defaultRowHeight="12.5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Einleitung &amp; Vorgehensweise</vt:lpstr>
      <vt:lpstr>Übung 1</vt:lpstr>
      <vt:lpstr>Lösung Übung 1</vt:lpstr>
      <vt:lpstr>Übung 2</vt:lpstr>
      <vt:lpstr>Lösung Übung 2</vt:lpstr>
      <vt:lpstr>Übung 3</vt:lpstr>
      <vt:lpstr>Lösung Übung 3</vt:lpstr>
      <vt:lpstr>Notizblatt</vt:lpstr>
      <vt:lpstr>'Einleitung &amp; Vorgehensweise'!Print_Area</vt:lpstr>
      <vt:lpstr>'Lösung Übung 1'!Print_Area</vt:lpstr>
      <vt:lpstr>'Lösung Übung 2'!Print_Area</vt:lpstr>
      <vt:lpstr>'Lösung Übung 3'!Print_Area</vt:lpstr>
      <vt:lpstr>'Übung 1'!Print_Area</vt:lpstr>
      <vt:lpstr>'Übung 2'!Print_Area</vt:lpstr>
      <vt:lpstr>'Übung 3'!Print_Area</vt:lpstr>
    </vt:vector>
  </TitlesOfParts>
  <Company>Universite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Service Informatique SIUF</dc:creator>
  <cp:lastModifiedBy>Maurice Kammermann</cp:lastModifiedBy>
  <cp:lastPrinted>2003-09-08T11:47:01Z</cp:lastPrinted>
  <dcterms:created xsi:type="dcterms:W3CDTF">2001-04-21T12:16:11Z</dcterms:created>
  <dcterms:modified xsi:type="dcterms:W3CDTF">2026-04-10T14:06:02Z</dcterms:modified>
</cp:coreProperties>
</file>